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Unitat AM i AC\OAC\OAC\Control treball OAC\Control any 2024\"/>
    </mc:Choice>
  </mc:AlternateContent>
  <xr:revisionPtr revIDLastSave="0" documentId="13_ncr:1_{F914FD24-1FCB-4CD4-AAD2-1D68F4D5E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ls atenció " sheetId="2" r:id="rId1"/>
    <sheet name="Comparativa canals presencials " sheetId="3" r:id="rId2"/>
    <sheet name="Tipus tràmits presencials" sheetId="4" r:id="rId3"/>
    <sheet name="Presencial per hores" sheetId="5" r:id="rId4"/>
    <sheet name="Presencial per mesos" sheetId="6" r:id="rId5"/>
    <sheet name="Presencial per tràmits" sheetId="7" r:id="rId6"/>
    <sheet name="Atenció Telefònica" sheetId="8" r:id="rId7"/>
    <sheet name="Temàtica ATelef" sheetId="9" r:id="rId8"/>
    <sheet name="Telemàtic" sheetId="11" r:id="rId9"/>
    <sheet name="Registre electrònic" sheetId="12" r:id="rId10"/>
    <sheet name="Seu electrònica" sheetId="10" r:id="rId11"/>
    <sheet name="Whatsapp" sheetId="13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9" l="1"/>
  <c r="I18" i="12"/>
  <c r="F18" i="12"/>
  <c r="E18" i="12"/>
  <c r="D18" i="12"/>
  <c r="G18" i="12" s="1"/>
  <c r="G17" i="12"/>
  <c r="G16" i="12"/>
  <c r="G15" i="12"/>
  <c r="G14" i="12"/>
  <c r="G13" i="12"/>
  <c r="G12" i="12"/>
  <c r="G11" i="12"/>
  <c r="G10" i="12"/>
  <c r="G9" i="12"/>
  <c r="G8" i="12"/>
  <c r="G7" i="12"/>
  <c r="G6" i="12"/>
  <c r="C75" i="11"/>
  <c r="C65" i="11"/>
  <c r="C56" i="11"/>
  <c r="C47" i="11"/>
  <c r="C35" i="11"/>
  <c r="C23" i="11"/>
  <c r="C11" i="11"/>
  <c r="V10" i="10"/>
  <c r="U10" i="10"/>
  <c r="S9" i="10"/>
  <c r="S10" i="10" s="1"/>
  <c r="P12" i="10"/>
  <c r="O12" i="10"/>
  <c r="N12" i="10"/>
  <c r="M12" i="10"/>
  <c r="L12" i="10"/>
  <c r="K12" i="10"/>
  <c r="J12" i="10"/>
  <c r="I12" i="10"/>
  <c r="H12" i="10"/>
  <c r="F12" i="10"/>
  <c r="E12" i="10"/>
  <c r="D12" i="10"/>
  <c r="N59" i="9"/>
  <c r="D30" i="9"/>
  <c r="D28" i="9"/>
  <c r="D24" i="9"/>
  <c r="P21" i="9"/>
  <c r="P12" i="9"/>
  <c r="P10" i="9"/>
  <c r="P6" i="9"/>
  <c r="P5" i="9"/>
  <c r="S33" i="8"/>
  <c r="S31" i="8"/>
  <c r="S30" i="8"/>
  <c r="S28" i="8"/>
  <c r="S26" i="8"/>
  <c r="S25" i="8"/>
  <c r="S23" i="8"/>
  <c r="S22" i="8"/>
  <c r="S21" i="8"/>
  <c r="S19" i="8"/>
  <c r="S18" i="8"/>
  <c r="S17" i="8"/>
  <c r="AB16" i="8"/>
  <c r="AA16" i="8"/>
  <c r="Z16" i="8"/>
  <c r="Y16" i="8"/>
  <c r="X16" i="8"/>
  <c r="S15" i="8"/>
  <c r="S14" i="8"/>
  <c r="S13" i="8"/>
  <c r="S11" i="8"/>
  <c r="S10" i="8"/>
  <c r="S9" i="8"/>
  <c r="S7" i="8"/>
  <c r="S6" i="8"/>
  <c r="S5" i="8"/>
  <c r="S4" i="8"/>
  <c r="T8" i="10" l="1"/>
  <c r="T7" i="10"/>
  <c r="T9" i="10"/>
  <c r="T10" i="10" l="1"/>
  <c r="N66" i="6" l="1"/>
  <c r="M66" i="6"/>
  <c r="L66" i="6"/>
  <c r="K66" i="6"/>
  <c r="H66" i="6"/>
  <c r="G66" i="6"/>
  <c r="F66" i="6"/>
  <c r="E66" i="6"/>
  <c r="I66" i="6" s="1"/>
  <c r="O65" i="6"/>
  <c r="I65" i="6"/>
  <c r="O64" i="6"/>
  <c r="I64" i="6"/>
  <c r="O63" i="6"/>
  <c r="I63" i="6"/>
  <c r="O62" i="6"/>
  <c r="I62" i="6"/>
  <c r="O61" i="6"/>
  <c r="I61" i="6"/>
  <c r="O60" i="6"/>
  <c r="I60" i="6"/>
  <c r="O59" i="6"/>
  <c r="O66" i="6" s="1"/>
  <c r="I59" i="6"/>
  <c r="O58" i="6"/>
  <c r="I58" i="6"/>
  <c r="O57" i="6"/>
  <c r="I57" i="6"/>
  <c r="O56" i="6"/>
  <c r="I56" i="6"/>
  <c r="O55" i="6"/>
  <c r="I55" i="6"/>
  <c r="O54" i="6"/>
  <c r="I54" i="6"/>
  <c r="K15" i="6"/>
  <c r="J15" i="6"/>
  <c r="I15" i="6"/>
  <c r="H15" i="6"/>
  <c r="L15" i="6" s="1"/>
  <c r="E15" i="6"/>
  <c r="D15" i="6"/>
  <c r="C15" i="6"/>
  <c r="F15" i="6" s="1"/>
  <c r="C64" i="5"/>
  <c r="D62" i="5" s="1"/>
  <c r="O42" i="5"/>
  <c r="O40" i="5"/>
  <c r="O38" i="5"/>
  <c r="O36" i="5"/>
  <c r="O34" i="5"/>
  <c r="P34" i="5" s="1"/>
  <c r="O32" i="5"/>
  <c r="O30" i="5"/>
  <c r="R26" i="5"/>
  <c r="Q26" i="5"/>
  <c r="S26" i="5" s="1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0" i="5"/>
  <c r="O18" i="5"/>
  <c r="O16" i="5"/>
  <c r="P14" i="5"/>
  <c r="O14" i="5"/>
  <c r="O12" i="5"/>
  <c r="O10" i="5"/>
  <c r="R8" i="5"/>
  <c r="Q8" i="5"/>
  <c r="S8" i="5" s="1"/>
  <c r="N6" i="5"/>
  <c r="M6" i="5"/>
  <c r="L6" i="5"/>
  <c r="K6" i="5"/>
  <c r="J6" i="5"/>
  <c r="I6" i="5"/>
  <c r="H6" i="5"/>
  <c r="G6" i="5"/>
  <c r="F6" i="5"/>
  <c r="E6" i="5"/>
  <c r="D6" i="5"/>
  <c r="C6" i="5"/>
  <c r="B6" i="5"/>
  <c r="B78" i="4"/>
  <c r="B70" i="4"/>
  <c r="B36" i="4"/>
  <c r="B19" i="4"/>
  <c r="B10" i="4"/>
  <c r="Q9" i="4" s="1"/>
  <c r="U30" i="3"/>
  <c r="F30" i="3"/>
  <c r="I47" i="3"/>
  <c r="H47" i="3"/>
  <c r="I46" i="3"/>
  <c r="H46" i="3"/>
  <c r="I45" i="3"/>
  <c r="H45" i="3"/>
  <c r="I44" i="3"/>
  <c r="H44" i="3"/>
  <c r="I43" i="3"/>
  <c r="H43" i="3"/>
  <c r="V38" i="3"/>
  <c r="G38" i="3"/>
  <c r="V37" i="3"/>
  <c r="G37" i="3"/>
  <c r="V36" i="3"/>
  <c r="G36" i="3"/>
  <c r="V35" i="3"/>
  <c r="V34" i="3"/>
  <c r="F29" i="3"/>
  <c r="F28" i="3"/>
  <c r="F35" i="3" s="1"/>
  <c r="G35" i="3" s="1"/>
  <c r="F27" i="3"/>
  <c r="F34" i="3" s="1"/>
  <c r="G34" i="3" s="1"/>
  <c r="F26" i="3"/>
  <c r="G23" i="3"/>
  <c r="F62" i="5" l="1"/>
  <c r="F61" i="5"/>
  <c r="O6" i="5"/>
  <c r="D61" i="5"/>
  <c r="O26" i="5"/>
  <c r="F64" i="5"/>
  <c r="G62" i="5" s="1"/>
  <c r="C78" i="4"/>
  <c r="H15" i="4"/>
  <c r="L6" i="4"/>
  <c r="C6" i="4"/>
  <c r="H6" i="4"/>
  <c r="H16" i="4"/>
  <c r="H17" i="4"/>
  <c r="Q6" i="4"/>
  <c r="H18" i="4"/>
  <c r="C7" i="4"/>
  <c r="H7" i="4"/>
  <c r="L7" i="4"/>
  <c r="Q7" i="4"/>
  <c r="C8" i="4"/>
  <c r="H8" i="4"/>
  <c r="L8" i="4"/>
  <c r="Q8" i="4"/>
  <c r="C9" i="4"/>
  <c r="H9" i="4"/>
  <c r="L9" i="4"/>
  <c r="G61" i="5" l="1"/>
  <c r="C10" i="4"/>
</calcChain>
</file>

<file path=xl/sharedStrings.xml><?xml version="1.0" encoding="utf-8"?>
<sst xmlns="http://schemas.openxmlformats.org/spreadsheetml/2006/main" count="668" uniqueCount="305">
  <si>
    <t>Presencial</t>
  </si>
  <si>
    <t>Telemàtic</t>
  </si>
  <si>
    <t>telefònic (inici 03/2020)</t>
  </si>
  <si>
    <t>Canal d'atenció</t>
  </si>
  <si>
    <t>Tramitacions</t>
  </si>
  <si>
    <t>Atenció presencial</t>
  </si>
  <si>
    <t>Atenció telefònica</t>
  </si>
  <si>
    <t>Cita</t>
  </si>
  <si>
    <t>Sense cita</t>
  </si>
  <si>
    <t>Atenció ràpida</t>
  </si>
  <si>
    <t>Visites</t>
  </si>
  <si>
    <t>Tràmits</t>
  </si>
  <si>
    <t>TOTAL VISITES</t>
  </si>
  <si>
    <t>total tràmits</t>
  </si>
  <si>
    <t>VISITES</t>
  </si>
  <si>
    <t>Extres</t>
  </si>
  <si>
    <t>GESTIONS PRESENCIAL 2024</t>
  </si>
  <si>
    <t>GESTIONS PRESENCIAL 2023</t>
  </si>
  <si>
    <t>GESTIONS PRESENCIAL 2022</t>
  </si>
  <si>
    <t>Registre d'Entrada</t>
  </si>
  <si>
    <t>Padró Habitants</t>
  </si>
  <si>
    <t>Activitats Gent Gran</t>
  </si>
  <si>
    <t>Campanyes</t>
  </si>
  <si>
    <t>Ajut escola bressol</t>
  </si>
  <si>
    <t>Tràmits generals</t>
  </si>
  <si>
    <t>Ajut menjador escoles</t>
  </si>
  <si>
    <t xml:space="preserve">Total </t>
  </si>
  <si>
    <t>Ajut per al transport d'estudiants</t>
  </si>
  <si>
    <t>Ajuts municipals d'habitatge</t>
  </si>
  <si>
    <t>Padro</t>
  </si>
  <si>
    <t>Ajuts per pagar habitatge</t>
  </si>
  <si>
    <t>justificants</t>
  </si>
  <si>
    <t>Alta Padró Habitants</t>
  </si>
  <si>
    <t>alta</t>
  </si>
  <si>
    <t>Alteració domicili/banc</t>
  </si>
  <si>
    <t>canvi</t>
  </si>
  <si>
    <t>dades</t>
  </si>
  <si>
    <t xml:space="preserve">cens </t>
  </si>
  <si>
    <t>Autoliquidacions i cobraments</t>
  </si>
  <si>
    <t>Buscar un habitatge assequible</t>
  </si>
  <si>
    <t>Cadastre</t>
  </si>
  <si>
    <t>Canvi dades Padró Habitants</t>
  </si>
  <si>
    <t>CFPAM</t>
  </si>
  <si>
    <t>Canvi domicili altres administracions</t>
  </si>
  <si>
    <t>Bonificació esc.</t>
  </si>
  <si>
    <t>Canvi domicili Padró Habitants</t>
  </si>
  <si>
    <t>gimnàs/activitats gent gran</t>
  </si>
  <si>
    <t>Carnet autobús urbà</t>
  </si>
  <si>
    <t>Fakalo</t>
  </si>
  <si>
    <t>Cèdules d'habitabilitat</t>
  </si>
  <si>
    <t xml:space="preserve">Ajut menjador </t>
  </si>
  <si>
    <t>Cens animals</t>
  </si>
  <si>
    <t>Beques menjador bressol</t>
  </si>
  <si>
    <t>Cens electoral</t>
  </si>
  <si>
    <t>Ajuts infància:  llibres curs  i activitats estiu</t>
  </si>
  <si>
    <t>Certificats de pagament</t>
  </si>
  <si>
    <t xml:space="preserve">Ajuts escoles bressol </t>
  </si>
  <si>
    <t>Cita Prèvia</t>
  </si>
  <si>
    <t xml:space="preserve">Guia sanitària </t>
  </si>
  <si>
    <t>Ajut IBI/Ajuts habitatge+HPO p.nova</t>
  </si>
  <si>
    <t>Convocatòries places</t>
  </si>
  <si>
    <t>Ajuts transport estudiants</t>
  </si>
  <si>
    <t>Deixalleria/recollida mobles</t>
  </si>
  <si>
    <t>EBAS</t>
  </si>
  <si>
    <t>Gestions sobre habitatge públic</t>
  </si>
  <si>
    <t>Tramits generals</t>
  </si>
  <si>
    <t>Idcat/idcatMòbil</t>
  </si>
  <si>
    <t xml:space="preserve">Llicències </t>
  </si>
  <si>
    <t>Informació i cita Diputació</t>
  </si>
  <si>
    <t>Informació gestions</t>
  </si>
  <si>
    <t>Informacions altres administracions</t>
  </si>
  <si>
    <t>Informacions gestions</t>
  </si>
  <si>
    <t>Autoliquidacions i cobrament</t>
  </si>
  <si>
    <t>Justificant de béns</t>
  </si>
  <si>
    <t>Convocatòria RRHH</t>
  </si>
  <si>
    <t>Justificants i certificats de Padró</t>
  </si>
  <si>
    <t>Llicències</t>
  </si>
  <si>
    <t>Cobrament impostos i taxes</t>
  </si>
  <si>
    <t>Matrícules escolars</t>
  </si>
  <si>
    <t>Poliesportiu</t>
  </si>
  <si>
    <t>Mudances i ocupacions via pública</t>
  </si>
  <si>
    <t>OMIC</t>
  </si>
  <si>
    <t>Preinscripció i matrícules escolars</t>
  </si>
  <si>
    <t>Renovació DNI</t>
  </si>
  <si>
    <t>Preinscripció i matrícula Escoles Bressol</t>
  </si>
  <si>
    <t>Canvi domicili altres adm.</t>
  </si>
  <si>
    <t>Queixes i Suggeriments</t>
  </si>
  <si>
    <t>idcat</t>
  </si>
  <si>
    <t>Registre d'entrades</t>
  </si>
  <si>
    <t>Registre únic</t>
  </si>
  <si>
    <t>Gestió documentació EBAS</t>
  </si>
  <si>
    <t>Rehabilitació</t>
  </si>
  <si>
    <t>Cementiri</t>
  </si>
  <si>
    <t>Responsabilitat patrimonial</t>
  </si>
  <si>
    <t xml:space="preserve">Carnet autobús urbà </t>
  </si>
  <si>
    <t>Targeta aparcament discapacitat</t>
  </si>
  <si>
    <t>Habitatge</t>
  </si>
  <si>
    <t>Zona estacionament regulat</t>
  </si>
  <si>
    <t>Cita prèvia</t>
  </si>
  <si>
    <t>Representacions "Representa"</t>
  </si>
  <si>
    <t>Sol·licitud inscripció promoció HPO pl. Nova</t>
  </si>
  <si>
    <t>Cédules d'habitabilitat</t>
  </si>
  <si>
    <t>Total</t>
  </si>
  <si>
    <t xml:space="preserve"> Hora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</si>
  <si>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</si>
  <si>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</si>
  <si>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</si>
  <si>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</si>
  <si>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</si>
  <si>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</si>
  <si>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</si>
  <si>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</si>
  <si>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</si>
  <si>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</si>
  <si>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</si>
  <si>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</si>
  <si>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</si>
  <si>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OAC</t>
  </si>
  <si>
    <t>matins</t>
  </si>
  <si>
    <t>tardes</t>
  </si>
  <si>
    <t>Totes</t>
  </si>
  <si>
    <t>AMB CITES</t>
  </si>
  <si>
    <t>Tiquet</t>
  </si>
  <si>
    <t>Sense cita suma Tiquet, activitat G.Gran, Ajuts i Bus</t>
  </si>
  <si>
    <t>Activitats G.Gran</t>
  </si>
  <si>
    <t>Ajuts</t>
  </si>
  <si>
    <t>Bus</t>
  </si>
  <si>
    <t>TRAMITACIONS</t>
  </si>
  <si>
    <t>totes</t>
  </si>
  <si>
    <t>Trucades</t>
  </si>
  <si>
    <t>Visites matins:</t>
  </si>
  <si>
    <t>Tramits matins:</t>
  </si>
  <si>
    <t>Visites tardes:</t>
  </si>
  <si>
    <t>Tramits tardes:</t>
  </si>
  <si>
    <t>total Visites</t>
  </si>
  <si>
    <t>total tramits:</t>
  </si>
  <si>
    <t>Cites(4373)</t>
  </si>
  <si>
    <t>Atenció ràpida(9184)</t>
  </si>
  <si>
    <t>Extres(7188)</t>
  </si>
  <si>
    <t>Cites(11092)</t>
  </si>
  <si>
    <t>Atenció ràpida(13993)</t>
  </si>
  <si>
    <t>Extres(13915)</t>
  </si>
  <si>
    <t>Telefònic(15229)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</si>
  <si>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</si>
  <si>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</si>
  <si>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</si>
  <si>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</si>
  <si>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</si>
  <si>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</si>
  <si>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</si>
  <si>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</si>
  <si>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</si>
  <si>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</si>
  <si>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</si>
  <si>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</si>
  <si>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totals</t>
  </si>
  <si>
    <t>Activitats GG</t>
  </si>
  <si>
    <t>ATENCIÓ PRESENCIAL 2024</t>
  </si>
  <si>
    <t>Serveis Generals</t>
  </si>
  <si>
    <t>Gestionats</t>
  </si>
  <si>
    <t>Temps Mig d'atenció (h:mm:sg)</t>
  </si>
  <si>
    <t>Hisenda</t>
  </si>
  <si>
    <t xml:space="preserve"> Urbanisme i Mobilitat</t>
  </si>
  <si>
    <t>Informacions i diversos OAC</t>
  </si>
  <si>
    <t>Educació</t>
  </si>
  <si>
    <t>Acció Social/Comunitat i Persones</t>
  </si>
  <si>
    <t>Esports</t>
  </si>
  <si>
    <t>Recursos Humans</t>
  </si>
  <si>
    <t>Tramitats</t>
  </si>
  <si>
    <t>Salut Pública / OMIC</t>
  </si>
  <si>
    <t>Gent Gran</t>
  </si>
  <si>
    <t>Manteniment</t>
  </si>
  <si>
    <t>Seguretat Ciutadana</t>
  </si>
  <si>
    <t>Mudances</t>
  </si>
  <si>
    <t>Atenció telefònica 2024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</si>
  <si>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</si>
  <si>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</si>
  <si>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</si>
  <si>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</si>
  <si>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</si>
  <si>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</si>
  <si>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</si>
  <si>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</si>
  <si>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 xml:space="preserve">Setembre </t>
  </si>
  <si>
    <t>Octubre</t>
  </si>
  <si>
    <t>Novembre</t>
  </si>
  <si>
    <t>Desembre</t>
  </si>
  <si>
    <t>totals 2024</t>
  </si>
  <si>
    <t>dies</t>
  </si>
  <si>
    <t>Trucades rebudes en estat obert</t>
  </si>
  <si>
    <t>tot.</t>
  </si>
  <si>
    <t>Med.</t>
  </si>
  <si>
    <t>16 al 31 març</t>
  </si>
  <si>
    <t>Màx.</t>
  </si>
  <si>
    <t>Trucades ateses sense espera</t>
  </si>
  <si>
    <t>Trucades ateses amb espera</t>
  </si>
  <si>
    <t>Trucades no ateses per manca de recursos</t>
  </si>
  <si>
    <t>Trucades ateses</t>
  </si>
  <si>
    <t>Espera màxima</t>
  </si>
  <si>
    <t>Temps mig de conversació</t>
  </si>
  <si>
    <t>Nivell d'atenció</t>
  </si>
  <si>
    <t>mím.</t>
  </si>
  <si>
    <t>Eficiència</t>
  </si>
  <si>
    <t>Tràmits telefònic 2024</t>
  </si>
  <si>
    <t>&lt;No Presentat&gt;</t>
  </si>
  <si>
    <t>&lt;Traspàs entre taules&gt;</t>
  </si>
  <si>
    <t>Ajuts infància:  llibres curs  i activitats Fakaló</t>
  </si>
  <si>
    <t>AnyDesk</t>
  </si>
  <si>
    <t>ATENCIÓ TELEFÒNICA</t>
  </si>
  <si>
    <t>Bonificacions taxa escombreries</t>
  </si>
  <si>
    <t>DADES 2024</t>
  </si>
  <si>
    <t>PH</t>
  </si>
  <si>
    <t>INFORMACIONS SERVEIS I TRÀMITS</t>
  </si>
  <si>
    <t>AJUTS</t>
  </si>
  <si>
    <t>SUPORT TRAMITACIÓ I CERTIFICATS ELECTRÒNICS</t>
  </si>
  <si>
    <t>HABITATGE</t>
  </si>
  <si>
    <t>TRAMITACIÓ  I IDCAT</t>
  </si>
  <si>
    <t>CONSULTA I ASSESSORAMENT</t>
  </si>
  <si>
    <t>CONSULTA I TRÀMIT</t>
  </si>
  <si>
    <t>PADRÓ D'HABITANTS</t>
  </si>
  <si>
    <t>Tràmits cementiri</t>
  </si>
  <si>
    <t>-</t>
  </si>
  <si>
    <t>Comparativa anual</t>
  </si>
  <si>
    <t>Atenció Seu Electrònica</t>
  </si>
  <si>
    <t>Justificants Padró Habitants</t>
  </si>
  <si>
    <t>Incidències Via Pública**</t>
  </si>
  <si>
    <t>Instància genèrica*</t>
  </si>
  <si>
    <t>*al 2012 eren obres menors</t>
  </si>
  <si>
    <t>**a partir del febrer 2016 es fa amb l'ap</t>
  </si>
  <si>
    <t>Instàncies</t>
  </si>
  <si>
    <t>Justificants PH</t>
  </si>
  <si>
    <t>Queixes gestionades</t>
  </si>
  <si>
    <t>Dades Seu Electrònica 2024</t>
  </si>
  <si>
    <t>Rebut</t>
  </si>
  <si>
    <t>%</t>
  </si>
  <si>
    <t>Gestionades</t>
  </si>
  <si>
    <t>Incomplets</t>
  </si>
  <si>
    <t>Instància genèrica</t>
  </si>
  <si>
    <t>Gestió telemàtica de l’ OAC 2024</t>
  </si>
  <si>
    <t>Tràmits Seu Electrònica*</t>
  </si>
  <si>
    <t>Suma Seu de QS gestionades i INST</t>
  </si>
  <si>
    <t>Consultes WhatsApp</t>
  </si>
  <si>
    <t>Alta, canvis i justificants del Padró d'Habitants</t>
  </si>
  <si>
    <t>BPM més Justificants Seu</t>
  </si>
  <si>
    <r>
      <rPr>
        <b/>
        <sz val="10"/>
        <color rgb="FF000000"/>
        <rFont val="Arial"/>
        <family val="2"/>
      </rPr>
      <t>Registre úni</t>
    </r>
    <r>
      <rPr>
        <sz val="10"/>
        <color rgb="FF000000"/>
        <rFont val="Arial"/>
        <family val="2"/>
      </rPr>
      <t>c</t>
    </r>
    <r>
      <rPr>
        <sz val="10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(intercanvi registre entre Administracions Públiques)</t>
    </r>
  </si>
  <si>
    <t>Registre telemàtic i EACAT</t>
  </si>
  <si>
    <t>* Instàncies i Queixes i Suggeriments</t>
  </si>
  <si>
    <t>Gestió telemàtica de l’ OAC 2023</t>
  </si>
  <si>
    <t>Gestió telemàtica de l’ OAC 2022</t>
  </si>
  <si>
    <t>*Instància genèrica i Queixes</t>
  </si>
  <si>
    <t>Gestions telemàtiques de l’ OAC 2021</t>
  </si>
  <si>
    <r>
      <t>Registre úni</t>
    </r>
    <r>
      <rPr>
        <sz val="10"/>
        <color rgb="FF000000"/>
        <rFont val="Arial"/>
        <family val="2"/>
      </rPr>
      <t>c</t>
    </r>
    <r>
      <rPr>
        <sz val="10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(intercanvi registre entre Administracions Públiques)</t>
    </r>
  </si>
  <si>
    <t>Gestions telemàtiques de l’ OAC 2020</t>
  </si>
  <si>
    <t>Gestions telemàtiques de l’ OAC 2019</t>
  </si>
  <si>
    <t>Gestions telemàtiques de l’ OAC 2018</t>
  </si>
  <si>
    <t>Presencial (6676)</t>
  </si>
  <si>
    <t>Telemàtic (10135)</t>
  </si>
  <si>
    <t>EACAT (4130)</t>
  </si>
  <si>
    <t>TOTALS</t>
  </si>
  <si>
    <t>EACAT-FACTURES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</si>
  <si>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</si>
  <si>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</si>
  <si>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</si>
  <si>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</si>
  <si>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</si>
  <si>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</si>
  <si>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</si>
  <si>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</si>
  <si>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</si>
  <si>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</si>
  <si>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</si>
  <si>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</si>
  <si>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Dades WhatsApp - 1 de setembre 2021 a 31 de desembre de 2021</t>
  </si>
  <si>
    <t>Dades WhatsApp - 2022</t>
  </si>
  <si>
    <t>total</t>
  </si>
  <si>
    <t>Accessos al menú inicial del whatsApp</t>
  </si>
  <si>
    <t>Usuaris/es</t>
  </si>
  <si>
    <t>Alta usuaris (nous)</t>
  </si>
  <si>
    <t>  %</t>
  </si>
  <si>
    <t>Conversacions*</t>
  </si>
  <si>
    <t>Informació municipal</t>
  </si>
  <si>
    <t>Interaccions*</t>
  </si>
  <si>
    <t>Incidències, queixes i suggeriments</t>
  </si>
  <si>
    <t>Interaccions**</t>
  </si>
  <si>
    <t>Consultes a l'OAC</t>
  </si>
  <si>
    <t>Tràmits i gestions</t>
  </si>
  <si>
    <t>Emprenedoria, empresa i ocupació</t>
  </si>
  <si>
    <t>Les meves preferències</t>
  </si>
  <si>
    <t>Participació ciutadana</t>
  </si>
  <si>
    <t>Consultes OAC</t>
  </si>
  <si>
    <t>Resoltes</t>
  </si>
  <si>
    <t>Anul·lades(duplicades)</t>
  </si>
  <si>
    <t>Resoltas</t>
  </si>
  <si>
    <t>Anul·lades (duplicades)</t>
  </si>
  <si>
    <t xml:space="preserve">Alertes </t>
  </si>
  <si>
    <t>Realitzades</t>
  </si>
  <si>
    <t>Alertes </t>
  </si>
  <si>
    <t xml:space="preserve">Missatges enviats </t>
  </si>
  <si>
    <t>Missatges enviats</t>
  </si>
  <si>
    <t>2021*</t>
  </si>
  <si>
    <t>Alta usuaris/es</t>
  </si>
  <si>
    <t>Dades WhatsApp - 2023</t>
  </si>
  <si>
    <t>Dades WhatsApp - 2024</t>
  </si>
  <si>
    <t>*Conversacions:  és quan l'usuari/a "Hola" i comença a navegar</t>
  </si>
  <si>
    <t>**Interaccions:  és cada cop que l'usuari/a accedeix a un menú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</si>
</sst>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"/>
    <numFmt numFmtId="165" formatCode="[=0]?;[&lt;4.16666666666667][hh]:mm:ss;[hh]:mm"/>
    <numFmt numFmtId="166" formatCode="[&lt;0]&quot;&quot;;0%"/>
    <numFmt numFmtId="167" formatCode="0;[Red]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sz val="12"/>
      <color theme="1"/>
      <name val="Times New Roman"/>
      <family val="1"/>
    </font>
    <font>
      <b/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5" fillId="14" borderId="0"/>
    <xf numFmtId="165" fontId="19" fillId="0" borderId="0" applyFont="0" applyFill="0" applyBorder="0" applyAlignment="0" applyProtection="0"/>
  </cellStyleXfs>
  <cellXfs count="3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1" fillId="0" borderId="2" xfId="0" applyFont="1" applyBorder="1"/>
    <xf numFmtId="0" fontId="1" fillId="0" borderId="4" xfId="0" applyFont="1" applyBorder="1"/>
    <xf numFmtId="0" fontId="0" fillId="0" borderId="5" xfId="0" applyBorder="1"/>
    <xf numFmtId="3" fontId="0" fillId="0" borderId="7" xfId="0" applyNumberFormat="1" applyBorder="1"/>
    <xf numFmtId="0" fontId="0" fillId="0" borderId="8" xfId="0" applyBorder="1"/>
    <xf numFmtId="3" fontId="0" fillId="0" borderId="10" xfId="0" applyNumberFormat="1" applyBorder="1"/>
    <xf numFmtId="0" fontId="0" fillId="0" borderId="15" xfId="0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0" fontId="0" fillId="2" borderId="0" xfId="0" applyFill="1"/>
    <xf numFmtId="0" fontId="0" fillId="0" borderId="19" xfId="0" applyBorder="1"/>
    <xf numFmtId="0" fontId="3" fillId="0" borderId="1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4" xfId="0" applyBorder="1"/>
    <xf numFmtId="0" fontId="3" fillId="0" borderId="0" xfId="0" applyFont="1"/>
    <xf numFmtId="9" fontId="0" fillId="0" borderId="0" xfId="1" applyFont="1" applyFill="1"/>
    <xf numFmtId="0" fontId="1" fillId="0" borderId="11" xfId="0" applyFont="1" applyBorder="1"/>
    <xf numFmtId="0" fontId="0" fillId="0" borderId="23" xfId="0" applyBorder="1"/>
    <xf numFmtId="0" fontId="1" fillId="0" borderId="0" xfId="0" applyFont="1"/>
    <xf numFmtId="0" fontId="1" fillId="0" borderId="24" xfId="0" applyFont="1" applyBorder="1"/>
    <xf numFmtId="0" fontId="0" fillId="2" borderId="6" xfId="0" applyFill="1" applyBorder="1"/>
    <xf numFmtId="10" fontId="0" fillId="0" borderId="0" xfId="0" applyNumberFormat="1"/>
    <xf numFmtId="0" fontId="0" fillId="4" borderId="0" xfId="0" applyFill="1"/>
    <xf numFmtId="0" fontId="0" fillId="5" borderId="0" xfId="0" applyFill="1"/>
    <xf numFmtId="0" fontId="0" fillId="3" borderId="19" xfId="0" applyFill="1" applyBorder="1"/>
    <xf numFmtId="0" fontId="0" fillId="0" borderId="25" xfId="0" applyBorder="1"/>
    <xf numFmtId="0" fontId="1" fillId="0" borderId="26" xfId="0" applyFont="1" applyBorder="1"/>
    <xf numFmtId="0" fontId="0" fillId="0" borderId="0" xfId="0" applyAlignment="1">
      <alignment horizontal="right"/>
    </xf>
    <xf numFmtId="0" fontId="0" fillId="0" borderId="24" xfId="0" applyBorder="1"/>
    <xf numFmtId="0" fontId="1" fillId="0" borderId="27" xfId="0" applyFont="1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6" fillId="0" borderId="6" xfId="0" applyFont="1" applyBorder="1" applyAlignment="1">
      <alignment wrapText="1"/>
    </xf>
    <xf numFmtId="0" fontId="0" fillId="2" borderId="35" xfId="0" applyFill="1" applyBorder="1"/>
    <xf numFmtId="0" fontId="1" fillId="0" borderId="1" xfId="0" applyFont="1" applyBorder="1"/>
    <xf numFmtId="0" fontId="0" fillId="0" borderId="38" xfId="0" applyBorder="1"/>
    <xf numFmtId="0" fontId="0" fillId="6" borderId="0" xfId="0" applyFill="1"/>
    <xf numFmtId="0" fontId="0" fillId="0" borderId="39" xfId="0" applyBorder="1"/>
    <xf numFmtId="0" fontId="1" fillId="0" borderId="40" xfId="0" applyFont="1" applyBorder="1"/>
    <xf numFmtId="0" fontId="0" fillId="0" borderId="6" xfId="0" applyBorder="1" applyAlignment="1">
      <alignment horizontal="right"/>
    </xf>
    <xf numFmtId="0" fontId="1" fillId="0" borderId="6" xfId="0" applyFont="1" applyBorder="1"/>
    <xf numFmtId="0" fontId="1" fillId="0" borderId="30" xfId="0" applyFont="1" applyBorder="1"/>
    <xf numFmtId="0" fontId="0" fillId="3" borderId="15" xfId="0" applyFill="1" applyBorder="1"/>
    <xf numFmtId="10" fontId="0" fillId="0" borderId="6" xfId="0" applyNumberFormat="1" applyBorder="1"/>
    <xf numFmtId="0" fontId="7" fillId="0" borderId="25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11" xfId="0" applyFont="1" applyBorder="1"/>
    <xf numFmtId="0" fontId="1" fillId="2" borderId="0" xfId="0" applyFont="1" applyFill="1"/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9" fontId="0" fillId="0" borderId="20" xfId="0" applyNumberFormat="1" applyBorder="1"/>
    <xf numFmtId="9" fontId="0" fillId="0" borderId="4" xfId="0" applyNumberFormat="1" applyBorder="1"/>
    <xf numFmtId="0" fontId="0" fillId="0" borderId="5" xfId="0" applyBorder="1" applyAlignment="1">
      <alignment wrapText="1"/>
    </xf>
    <xf numFmtId="9" fontId="0" fillId="0" borderId="21" xfId="0" applyNumberFormat="1" applyBorder="1"/>
    <xf numFmtId="9" fontId="0" fillId="0" borderId="7" xfId="0" applyNumberFormat="1" applyBorder="1"/>
    <xf numFmtId="0" fontId="1" fillId="0" borderId="8" xfId="0" applyFont="1" applyBorder="1"/>
    <xf numFmtId="0" fontId="8" fillId="9" borderId="0" xfId="0" applyFont="1" applyFill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10" borderId="0" xfId="0" applyFont="1" applyFill="1"/>
    <xf numFmtId="0" fontId="2" fillId="11" borderId="0" xfId="0" applyFont="1" applyFill="1" applyAlignment="1">
      <alignment horizontal="center"/>
    </xf>
    <xf numFmtId="0" fontId="2" fillId="2" borderId="0" xfId="0" applyFont="1" applyFill="1"/>
    <xf numFmtId="0" fontId="2" fillId="12" borderId="0" xfId="0" applyFont="1" applyFill="1"/>
    <xf numFmtId="0" fontId="2" fillId="11" borderId="0" xfId="0" applyFont="1" applyFill="1"/>
    <xf numFmtId="0" fontId="0" fillId="12" borderId="0" xfId="0" applyFill="1"/>
    <xf numFmtId="0" fontId="0" fillId="13" borderId="0" xfId="0" applyFill="1"/>
    <xf numFmtId="0" fontId="1" fillId="0" borderId="41" xfId="0" applyFont="1" applyBorder="1"/>
    <xf numFmtId="0" fontId="0" fillId="0" borderId="17" xfId="0" applyBorder="1"/>
    <xf numFmtId="0" fontId="0" fillId="0" borderId="42" xfId="0" applyBorder="1"/>
    <xf numFmtId="0" fontId="0" fillId="0" borderId="18" xfId="0" applyBorder="1"/>
    <xf numFmtId="0" fontId="1" fillId="2" borderId="25" xfId="0" applyFont="1" applyFill="1" applyBorder="1"/>
    <xf numFmtId="0" fontId="1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11" xfId="0" applyBorder="1"/>
    <xf numFmtId="0" fontId="0" fillId="0" borderId="43" xfId="0" applyBorder="1"/>
    <xf numFmtId="0" fontId="0" fillId="0" borderId="27" xfId="0" applyBorder="1"/>
    <xf numFmtId="0" fontId="0" fillId="0" borderId="26" xfId="0" applyBorder="1"/>
    <xf numFmtId="0" fontId="1" fillId="2" borderId="11" xfId="0" applyFont="1" applyFill="1" applyBorder="1"/>
    <xf numFmtId="0" fontId="12" fillId="4" borderId="48" xfId="0" applyFont="1" applyFill="1" applyBorder="1" applyAlignment="1">
      <alignment horizontal="center"/>
    </xf>
    <xf numFmtId="0" fontId="13" fillId="0" borderId="41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4" fillId="0" borderId="0" xfId="0" applyFont="1"/>
    <xf numFmtId="0" fontId="0" fillId="0" borderId="2" xfId="0" applyBorder="1"/>
    <xf numFmtId="21" fontId="0" fillId="0" borderId="4" xfId="0" applyNumberFormat="1" applyBorder="1"/>
    <xf numFmtId="20" fontId="5" fillId="0" borderId="0" xfId="0" applyNumberFormat="1" applyFont="1" applyAlignment="1">
      <alignment horizontal="center" wrapText="1"/>
    </xf>
    <xf numFmtId="21" fontId="0" fillId="0" borderId="7" xfId="0" applyNumberFormat="1" applyBorder="1"/>
    <xf numFmtId="20" fontId="6" fillId="0" borderId="0" xfId="0" applyNumberFormat="1" applyFont="1" applyAlignment="1">
      <alignment horizontal="center" wrapText="1"/>
    </xf>
    <xf numFmtId="21" fontId="0" fillId="0" borderId="10" xfId="0" applyNumberFormat="1" applyBorder="1"/>
    <xf numFmtId="0" fontId="12" fillId="4" borderId="49" xfId="0" applyFont="1" applyFill="1" applyBorder="1" applyAlignment="1">
      <alignment horizontal="center"/>
    </xf>
    <xf numFmtId="21" fontId="0" fillId="0" borderId="0" xfId="0" applyNumberFormat="1"/>
    <xf numFmtId="0" fontId="0" fillId="0" borderId="50" xfId="0" applyBorder="1"/>
    <xf numFmtId="0" fontId="13" fillId="0" borderId="25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21" fontId="0" fillId="0" borderId="26" xfId="0" applyNumberFormat="1" applyBorder="1"/>
    <xf numFmtId="0" fontId="0" fillId="0" borderId="28" xfId="0" applyBorder="1"/>
    <xf numFmtId="0" fontId="12" fillId="4" borderId="51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164" fontId="15" fillId="14" borderId="0" xfId="2" applyNumberFormat="1" applyAlignment="1">
      <alignment horizontal="centerContinuous"/>
    </xf>
    <xf numFmtId="164" fontId="16" fillId="14" borderId="0" xfId="2" applyNumberFormat="1" applyFont="1"/>
    <xf numFmtId="0" fontId="1" fillId="0" borderId="25" xfId="0" applyFont="1" applyBorder="1" applyAlignment="1">
      <alignment wrapText="1"/>
    </xf>
    <xf numFmtId="0" fontId="1" fillId="4" borderId="26" xfId="0" applyFont="1" applyFill="1" applyBorder="1" applyAlignment="1">
      <alignment wrapText="1"/>
    </xf>
    <xf numFmtId="0" fontId="1" fillId="4" borderId="11" xfId="0" applyFont="1" applyFill="1" applyBorder="1" applyAlignment="1">
      <alignment horizontal="center" wrapText="1"/>
    </xf>
    <xf numFmtId="164" fontId="16" fillId="14" borderId="54" xfId="2" applyNumberFormat="1" applyFont="1" applyBorder="1"/>
    <xf numFmtId="164" fontId="1" fillId="0" borderId="11" xfId="0" applyNumberFormat="1" applyFont="1" applyBorder="1"/>
    <xf numFmtId="0" fontId="0" fillId="0" borderId="51" xfId="0" applyBorder="1"/>
    <xf numFmtId="164" fontId="16" fillId="14" borderId="6" xfId="2" applyNumberFormat="1" applyFont="1" applyBorder="1"/>
    <xf numFmtId="164" fontId="16" fillId="14" borderId="12" xfId="2" applyNumberFormat="1" applyFont="1" applyBorder="1"/>
    <xf numFmtId="164" fontId="16" fillId="14" borderId="11" xfId="2" applyNumberFormat="1" applyFont="1" applyBorder="1"/>
    <xf numFmtId="164" fontId="16" fillId="14" borderId="35" xfId="2" applyNumberFormat="1" applyFont="1" applyBorder="1"/>
    <xf numFmtId="0" fontId="0" fillId="0" borderId="54" xfId="0" applyBorder="1"/>
    <xf numFmtId="164" fontId="0" fillId="0" borderId="0" xfId="0" applyNumberFormat="1"/>
    <xf numFmtId="164" fontId="16" fillId="0" borderId="12" xfId="2" applyNumberFormat="1" applyFont="1" applyFill="1" applyBorder="1"/>
    <xf numFmtId="164" fontId="16" fillId="0" borderId="11" xfId="2" applyNumberFormat="1" applyFont="1" applyFill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7" xfId="0" applyFont="1" applyBorder="1"/>
    <xf numFmtId="164" fontId="17" fillId="14" borderId="31" xfId="2" applyNumberFormat="1" applyFont="1" applyBorder="1"/>
    <xf numFmtId="164" fontId="16" fillId="0" borderId="6" xfId="2" applyNumberFormat="1" applyFont="1" applyFill="1" applyBorder="1"/>
    <xf numFmtId="164" fontId="16" fillId="14" borderId="33" xfId="2" applyNumberFormat="1" applyFont="1" applyBorder="1"/>
    <xf numFmtId="164" fontId="16" fillId="14" borderId="37" xfId="2" applyNumberFormat="1" applyFont="1" applyBorder="1"/>
    <xf numFmtId="164" fontId="18" fillId="14" borderId="8" xfId="2" applyNumberFormat="1" applyFont="1" applyBorder="1"/>
    <xf numFmtId="0" fontId="7" fillId="0" borderId="10" xfId="0" applyFont="1" applyBorder="1"/>
    <xf numFmtId="164" fontId="16" fillId="0" borderId="0" xfId="2" applyNumberFormat="1" applyFont="1" applyFill="1"/>
    <xf numFmtId="164" fontId="16" fillId="0" borderId="0" xfId="0" applyNumberFormat="1" applyFont="1"/>
    <xf numFmtId="164" fontId="16" fillId="14" borderId="24" xfId="2" applyNumberFormat="1" applyFont="1" applyBorder="1"/>
    <xf numFmtId="165" fontId="16" fillId="14" borderId="6" xfId="3" applyFont="1" applyFill="1" applyBorder="1"/>
    <xf numFmtId="165" fontId="0" fillId="0" borderId="11" xfId="0" applyNumberFormat="1" applyBorder="1"/>
    <xf numFmtId="165" fontId="0" fillId="0" borderId="0" xfId="0" applyNumberFormat="1"/>
    <xf numFmtId="165" fontId="0" fillId="0" borderId="55" xfId="0" applyNumberFormat="1" applyBorder="1"/>
    <xf numFmtId="165" fontId="16" fillId="0" borderId="0" xfId="3" applyFont="1" applyFill="1" applyBorder="1"/>
    <xf numFmtId="165" fontId="16" fillId="0" borderId="54" xfId="3" applyFont="1" applyFill="1" applyBorder="1"/>
    <xf numFmtId="166" fontId="16" fillId="14" borderId="6" xfId="2" applyNumberFormat="1" applyFont="1" applyBorder="1"/>
    <xf numFmtId="166" fontId="0" fillId="0" borderId="6" xfId="0" applyNumberFormat="1" applyBorder="1"/>
    <xf numFmtId="166" fontId="0" fillId="0" borderId="0" xfId="0" applyNumberFormat="1"/>
    <xf numFmtId="9" fontId="16" fillId="14" borderId="6" xfId="2" applyNumberFormat="1" applyFont="1" applyBorder="1"/>
    <xf numFmtId="164" fontId="16" fillId="0" borderId="35" xfId="2" applyNumberFormat="1" applyFont="1" applyFill="1" applyBorder="1"/>
    <xf numFmtId="166" fontId="0" fillId="0" borderId="11" xfId="0" applyNumberFormat="1" applyBorder="1"/>
    <xf numFmtId="9" fontId="16" fillId="14" borderId="0" xfId="2" applyNumberFormat="1" applyFont="1"/>
    <xf numFmtId="0" fontId="15" fillId="14" borderId="0" xfId="2"/>
    <xf numFmtId="0" fontId="0" fillId="15" borderId="0" xfId="0" applyFill="1"/>
    <xf numFmtId="0" fontId="0" fillId="16" borderId="0" xfId="0" applyFill="1"/>
    <xf numFmtId="0" fontId="0" fillId="3" borderId="0" xfId="0" applyFill="1"/>
    <xf numFmtId="0" fontId="2" fillId="15" borderId="0" xfId="0" applyFont="1" applyFill="1"/>
    <xf numFmtId="167" fontId="0" fillId="0" borderId="0" xfId="0" applyNumberFormat="1"/>
    <xf numFmtId="0" fontId="2" fillId="0" borderId="0" xfId="0" applyFont="1"/>
    <xf numFmtId="0" fontId="2" fillId="5" borderId="0" xfId="0" applyFont="1" applyFill="1"/>
    <xf numFmtId="0" fontId="2" fillId="16" borderId="0" xfId="0" applyFont="1" applyFill="1"/>
    <xf numFmtId="0" fontId="2" fillId="4" borderId="0" xfId="0" applyFont="1" applyFill="1"/>
    <xf numFmtId="0" fontId="2" fillId="3" borderId="0" xfId="0" applyFont="1" applyFill="1"/>
    <xf numFmtId="0" fontId="10" fillId="0" borderId="11" xfId="0" applyFont="1" applyBorder="1"/>
    <xf numFmtId="0" fontId="10" fillId="0" borderId="0" xfId="0" applyFont="1"/>
    <xf numFmtId="0" fontId="0" fillId="0" borderId="0" xfId="1" applyNumberFormat="1" applyFont="1" applyFill="1" applyBorder="1"/>
    <xf numFmtId="0" fontId="20" fillId="0" borderId="11" xfId="0" applyFont="1" applyBorder="1" applyAlignment="1">
      <alignment wrapText="1"/>
    </xf>
    <xf numFmtId="0" fontId="21" fillId="0" borderId="48" xfId="0" applyFont="1" applyBorder="1" applyAlignment="1">
      <alignment wrapText="1"/>
    </xf>
    <xf numFmtId="0" fontId="22" fillId="0" borderId="48" xfId="0" applyFont="1" applyBorder="1" applyAlignment="1">
      <alignment wrapText="1"/>
    </xf>
    <xf numFmtId="0" fontId="22" fillId="0" borderId="41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" fillId="0" borderId="17" xfId="0" applyFont="1" applyBorder="1"/>
    <xf numFmtId="0" fontId="2" fillId="0" borderId="17" xfId="1" applyNumberFormat="1" applyFont="1" applyBorder="1"/>
    <xf numFmtId="0" fontId="2" fillId="0" borderId="18" xfId="0" applyFont="1" applyBorder="1"/>
    <xf numFmtId="0" fontId="6" fillId="0" borderId="3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3" xfId="1" applyNumberFormat="1" applyFont="1" applyBorder="1"/>
    <xf numFmtId="0" fontId="6" fillId="0" borderId="51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6" xfId="1" applyNumberFormat="1" applyFont="1" applyBorder="1"/>
    <xf numFmtId="0" fontId="6" fillId="0" borderId="49" xfId="0" applyFont="1" applyBorder="1" applyAlignment="1">
      <alignment wrapText="1"/>
    </xf>
    <xf numFmtId="0" fontId="6" fillId="0" borderId="55" xfId="0" applyFont="1" applyBorder="1" applyAlignment="1">
      <alignment wrapText="1"/>
    </xf>
    <xf numFmtId="0" fontId="0" fillId="0" borderId="9" xfId="1" applyNumberFormat="1" applyFont="1" applyBorder="1"/>
    <xf numFmtId="0" fontId="1" fillId="0" borderId="11" xfId="0" applyFont="1" applyBorder="1" applyAlignment="1">
      <alignment horizontal="right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right"/>
    </xf>
    <xf numFmtId="0" fontId="1" fillId="0" borderId="57" xfId="0" applyFont="1" applyBorder="1" applyAlignment="1">
      <alignment horizontal="right"/>
    </xf>
    <xf numFmtId="0" fontId="1" fillId="0" borderId="39" xfId="0" applyFont="1" applyBorder="1"/>
    <xf numFmtId="0" fontId="1" fillId="0" borderId="56" xfId="1" applyNumberFormat="1" applyFont="1" applyBorder="1"/>
    <xf numFmtId="0" fontId="1" fillId="0" borderId="58" xfId="0" applyFont="1" applyBorder="1"/>
    <xf numFmtId="0" fontId="23" fillId="0" borderId="0" xfId="0" applyFont="1"/>
    <xf numFmtId="0" fontId="21" fillId="0" borderId="0" xfId="0" applyFont="1" applyAlignment="1">
      <alignment wrapText="1"/>
    </xf>
    <xf numFmtId="0" fontId="0" fillId="0" borderId="0" xfId="1" applyNumberFormat="1" applyFont="1" applyBorder="1"/>
    <xf numFmtId="0" fontId="0" fillId="0" borderId="53" xfId="0" applyBorder="1"/>
    <xf numFmtId="9" fontId="0" fillId="0" borderId="0" xfId="1" applyFont="1" applyFill="1" applyBorder="1"/>
    <xf numFmtId="0" fontId="5" fillId="0" borderId="41" xfId="0" applyFont="1" applyBorder="1" applyAlignment="1">
      <alignment wrapText="1"/>
    </xf>
    <xf numFmtId="9" fontId="0" fillId="0" borderId="17" xfId="1" applyFont="1" applyBorder="1" applyAlignment="1">
      <alignment horizontal="center"/>
    </xf>
    <xf numFmtId="9" fontId="0" fillId="0" borderId="3" xfId="1" applyFont="1" applyFill="1" applyBorder="1"/>
    <xf numFmtId="9" fontId="0" fillId="0" borderId="6" xfId="1" applyFont="1" applyFill="1" applyBorder="1"/>
    <xf numFmtId="9" fontId="0" fillId="0" borderId="19" xfId="1" applyFont="1" applyFill="1" applyBorder="1"/>
    <xf numFmtId="0" fontId="0" fillId="0" borderId="25" xfId="0" applyBorder="1" applyAlignment="1">
      <alignment horizontal="right"/>
    </xf>
    <xf numFmtId="9" fontId="0" fillId="0" borderId="43" xfId="1" applyFont="1" applyBorder="1"/>
    <xf numFmtId="0" fontId="18" fillId="0" borderId="11" xfId="0" applyFont="1" applyBorder="1" applyAlignment="1">
      <alignment horizontal="center"/>
    </xf>
    <xf numFmtId="0" fontId="2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5" fillId="0" borderId="12" xfId="0" applyFont="1" applyBorder="1" applyAlignment="1">
      <alignment vertical="center" wrapText="1"/>
    </xf>
    <xf numFmtId="0" fontId="0" fillId="0" borderId="59" xfId="0" applyBorder="1"/>
    <xf numFmtId="0" fontId="25" fillId="0" borderId="13" xfId="0" applyFont="1" applyBorder="1" applyAlignment="1">
      <alignment vertical="center" wrapText="1"/>
    </xf>
    <xf numFmtId="0" fontId="0" fillId="0" borderId="60" xfId="0" applyBorder="1"/>
    <xf numFmtId="0" fontId="26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0" fillId="0" borderId="61" xfId="0" applyBorder="1"/>
    <xf numFmtId="0" fontId="30" fillId="0" borderId="55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/>
    </xf>
    <xf numFmtId="0" fontId="30" fillId="0" borderId="53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34" fillId="0" borderId="62" xfId="0" applyFont="1" applyBorder="1" applyAlignment="1">
      <alignment horizontal="right" vertical="center"/>
    </xf>
    <xf numFmtId="0" fontId="25" fillId="0" borderId="55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34" fillId="0" borderId="64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53" xfId="0" applyFont="1" applyBorder="1" applyAlignment="1">
      <alignment horizontal="right" vertical="center"/>
    </xf>
    <xf numFmtId="0" fontId="0" fillId="11" borderId="0" xfId="0" applyFill="1"/>
    <xf numFmtId="0" fontId="0" fillId="0" borderId="2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6" xfId="0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0" fillId="0" borderId="65" xfId="0" applyBorder="1"/>
    <xf numFmtId="0" fontId="0" fillId="0" borderId="28" xfId="0" applyBorder="1" applyAlignment="1">
      <alignment horizontal="right"/>
    </xf>
    <xf numFmtId="0" fontId="37" fillId="0" borderId="0" xfId="0" applyFont="1"/>
    <xf numFmtId="0" fontId="36" fillId="18" borderId="1" xfId="0" applyFont="1" applyFill="1" applyBorder="1" applyAlignment="1">
      <alignment vertical="center"/>
    </xf>
    <xf numFmtId="0" fontId="36" fillId="18" borderId="66" xfId="0" applyFont="1" applyFill="1" applyBorder="1" applyAlignment="1">
      <alignment horizontal="right" vertical="center"/>
    </xf>
    <xf numFmtId="0" fontId="36" fillId="18" borderId="11" xfId="0" applyFont="1" applyFill="1" applyBorder="1" applyAlignment="1">
      <alignment vertical="center"/>
    </xf>
    <xf numFmtId="0" fontId="1" fillId="19" borderId="41" xfId="0" applyFont="1" applyFill="1" applyBorder="1"/>
    <xf numFmtId="0" fontId="1" fillId="19" borderId="18" xfId="0" applyFont="1" applyFill="1" applyBorder="1"/>
    <xf numFmtId="0" fontId="1" fillId="19" borderId="12" xfId="0" applyFont="1" applyFill="1" applyBorder="1" applyAlignment="1">
      <alignment horizontal="left" vertical="center"/>
    </xf>
    <xf numFmtId="0" fontId="35" fillId="0" borderId="11" xfId="0" applyFont="1" applyBorder="1" applyAlignment="1">
      <alignment vertical="center"/>
    </xf>
    <xf numFmtId="3" fontId="35" fillId="0" borderId="53" xfId="0" applyNumberFormat="1" applyFont="1" applyBorder="1" applyAlignment="1">
      <alignment horizontal="right" vertical="center"/>
    </xf>
    <xf numFmtId="0" fontId="36" fillId="0" borderId="4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35" fillId="0" borderId="55" xfId="0" applyFont="1" applyBorder="1" applyAlignment="1">
      <alignment vertical="center"/>
    </xf>
    <xf numFmtId="0" fontId="35" fillId="0" borderId="62" xfId="0" applyFont="1" applyBorder="1" applyAlignment="1">
      <alignment horizontal="right" vertical="center"/>
    </xf>
    <xf numFmtId="0" fontId="35" fillId="0" borderId="28" xfId="0" applyFont="1" applyBorder="1" applyAlignment="1">
      <alignment vertical="center"/>
    </xf>
    <xf numFmtId="0" fontId="35" fillId="0" borderId="55" xfId="0" applyFont="1" applyBorder="1" applyAlignment="1">
      <alignment horizontal="right" vertical="center"/>
    </xf>
    <xf numFmtId="10" fontId="35" fillId="0" borderId="62" xfId="0" applyNumberFormat="1" applyFont="1" applyBorder="1" applyAlignment="1">
      <alignment horizontal="right" vertical="center"/>
    </xf>
    <xf numFmtId="0" fontId="0" fillId="0" borderId="67" xfId="0" applyBorder="1"/>
    <xf numFmtId="10" fontId="0" fillId="0" borderId="4" xfId="0" applyNumberFormat="1" applyBorder="1"/>
    <xf numFmtId="3" fontId="35" fillId="0" borderId="62" xfId="0" applyNumberFormat="1" applyFont="1" applyBorder="1" applyAlignment="1">
      <alignment horizontal="right" vertical="center"/>
    </xf>
    <xf numFmtId="0" fontId="35" fillId="0" borderId="57" xfId="0" applyFont="1" applyBorder="1" applyAlignment="1">
      <alignment vertical="center"/>
    </xf>
    <xf numFmtId="10" fontId="0" fillId="0" borderId="7" xfId="0" applyNumberFormat="1" applyBorder="1"/>
    <xf numFmtId="10" fontId="0" fillId="0" borderId="10" xfId="0" applyNumberFormat="1" applyBorder="1"/>
    <xf numFmtId="0" fontId="37" fillId="0" borderId="0" xfId="0" applyFont="1" applyAlignment="1">
      <alignment vertical="center"/>
    </xf>
    <xf numFmtId="0" fontId="1" fillId="19" borderId="12" xfId="0" applyFont="1" applyFill="1" applyBorder="1"/>
    <xf numFmtId="0" fontId="35" fillId="0" borderId="63" xfId="0" applyFont="1" applyBorder="1" applyAlignment="1">
      <alignment vertical="center"/>
    </xf>
    <xf numFmtId="0" fontId="35" fillId="0" borderId="53" xfId="0" applyFont="1" applyBorder="1" applyAlignment="1">
      <alignment horizontal="right" vertical="center"/>
    </xf>
    <xf numFmtId="10" fontId="35" fillId="0" borderId="53" xfId="0" applyNumberFormat="1" applyFont="1" applyBorder="1" applyAlignment="1">
      <alignment horizontal="right" vertical="center"/>
    </xf>
    <xf numFmtId="0" fontId="35" fillId="0" borderId="53" xfId="0" applyFont="1" applyBorder="1" applyAlignment="1">
      <alignment vertical="center"/>
    </xf>
    <xf numFmtId="0" fontId="35" fillId="0" borderId="62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6" fillId="18" borderId="63" xfId="0" applyFont="1" applyFill="1" applyBorder="1" applyAlignment="1">
      <alignment vertical="center"/>
    </xf>
    <xf numFmtId="0" fontId="36" fillId="18" borderId="64" xfId="0" applyFont="1" applyFill="1" applyBorder="1" applyAlignment="1">
      <alignment horizontal="right" vertical="center"/>
    </xf>
    <xf numFmtId="0" fontId="41" fillId="18" borderId="55" xfId="0" applyFont="1" applyFill="1" applyBorder="1" applyAlignment="1">
      <alignment vertical="center"/>
    </xf>
    <xf numFmtId="0" fontId="1" fillId="19" borderId="48" xfId="0" applyFont="1" applyFill="1" applyBorder="1"/>
    <xf numFmtId="0" fontId="1" fillId="19" borderId="31" xfId="0" applyFont="1" applyFill="1" applyBorder="1"/>
    <xf numFmtId="0" fontId="41" fillId="18" borderId="11" xfId="0" applyFont="1" applyFill="1" applyBorder="1" applyAlignment="1">
      <alignment vertic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8" borderId="0" xfId="0" applyFill="1" applyAlignment="1">
      <alignment horizontal="center" wrapText="1"/>
    </xf>
    <xf numFmtId="0" fontId="0" fillId="8" borderId="0" xfId="0" applyFill="1" applyAlignment="1">
      <alignment horizontal="center"/>
    </xf>
    <xf numFmtId="0" fontId="1" fillId="6" borderId="28" xfId="0" applyFont="1" applyFill="1" applyBorder="1"/>
    <xf numFmtId="0" fontId="1" fillId="6" borderId="52" xfId="0" applyFont="1" applyFill="1" applyBorder="1"/>
    <xf numFmtId="0" fontId="1" fillId="0" borderId="28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28" xfId="0" applyFont="1" applyBorder="1"/>
    <xf numFmtId="0" fontId="1" fillId="0" borderId="52" xfId="0" applyFont="1" applyBorder="1"/>
    <xf numFmtId="0" fontId="11" fillId="12" borderId="28" xfId="0" applyFont="1" applyFill="1" applyBorder="1" applyAlignment="1">
      <alignment horizontal="center"/>
    </xf>
    <xf numFmtId="0" fontId="11" fillId="12" borderId="52" xfId="0" applyFont="1" applyFill="1" applyBorder="1" applyAlignment="1">
      <alignment horizontal="center"/>
    </xf>
    <xf numFmtId="0" fontId="11" fillId="12" borderId="53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3" xfId="0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38" fillId="17" borderId="28" xfId="0" applyFont="1" applyFill="1" applyBorder="1" applyAlignment="1">
      <alignment horizontal="center" vertical="center"/>
    </xf>
    <xf numFmtId="0" fontId="38" fillId="17" borderId="52" xfId="0" applyFont="1" applyFill="1" applyBorder="1" applyAlignment="1">
      <alignment horizontal="center" vertical="center"/>
    </xf>
    <xf numFmtId="0" fontId="38" fillId="17" borderId="5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center"/>
    </xf>
    <xf numFmtId="0" fontId="38" fillId="17" borderId="0" xfId="0" applyFont="1" applyFill="1" applyAlignment="1">
      <alignment horizontal="center" vertical="center"/>
    </xf>
  </cellXfs>
  <cellStyles count="4">
    <cellStyle name="CCS_TimeFormat" xfId="3" xr:uid="{732DFFD2-8F30-40A9-B90B-21FBC1933631}"/>
    <cellStyle name="Normal" xfId="0" builtinId="0"/>
    <cellStyle name="Normal 2" xfId="2" xr:uid="{40958DD0-F3B4-4582-B8F5-B0D8F08E18E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Canals d'atenció</a:t>
            </a:r>
            <a:r>
              <a:rPr lang="ca-ES" b="1" baseline="0"/>
              <a:t> 2024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'Canals atenció '!$B$32:$B$36</c:f>
              <c:strCache>
                <c:ptCount val="5"/>
                <c:pt idx="0">
                  <c:v>Atenció presencial</c:v>
                </c:pt>
                <c:pt idx="2">
                  <c:v>Atenció telefònica</c:v>
                </c:pt>
                <c:pt idx="4">
                  <c:v>Telemàtic</c:v>
                </c:pt>
              </c:strCache>
            </c:strRef>
          </c:cat>
          <c:val>
            <c:numRef>
              <c:f>'Canals atenció '!$C$32:$C$36</c:f>
              <c:numCache>
                <c:formatCode>General</c:formatCode>
                <c:ptCount val="5"/>
                <c:pt idx="0" formatCode="#,##0">
                  <c:v>39000</c:v>
                </c:pt>
                <c:pt idx="2" formatCode="#,##0">
                  <c:v>15229</c:v>
                </c:pt>
                <c:pt idx="4" formatCode="#,##0">
                  <c:v>25214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8-402B-B081-71F8EF60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6485304"/>
        <c:axId val="616487272"/>
      </c:barChart>
      <c:catAx>
        <c:axId val="616485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487272"/>
        <c:crosses val="autoZero"/>
        <c:auto val="1"/>
        <c:lblAlgn val="ctr"/>
        <c:lblOffset val="100"/>
        <c:noMultiLvlLbl val="0"/>
      </c:catAx>
      <c:valAx>
        <c:axId val="61648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48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u="sng"/>
              <a:t>Visites</a:t>
            </a:r>
            <a:r>
              <a:rPr lang="ca-ES" b="1"/>
              <a:t> per hores-</a:t>
            </a:r>
            <a:r>
              <a:rPr lang="ca-ES" b="1" baseline="0"/>
              <a:t> 2024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'[1]Per hores i cues'!$A$6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hores i cues'!$B$4:$L$4</c:f>
              <c:strCache>
                <c:ptCount val="11"/>
                <c:pt idx="0">
                  <c:v>8h</c:v>
                </c:pt>
                <c:pt idx="1">
                  <c:v>9h</c:v>
                </c:pt>
                <c:pt idx="2">
                  <c:v>10h</c:v>
                </c:pt>
                <c:pt idx="3">
                  <c:v>11h</c:v>
                </c:pt>
                <c:pt idx="4">
                  <c:v>12h</c:v>
                </c:pt>
                <c:pt idx="5">
                  <c:v>13h</c:v>
                </c:pt>
                <c:pt idx="6">
                  <c:v>14h</c:v>
                </c:pt>
                <c:pt idx="7">
                  <c:v>15h</c:v>
                </c:pt>
                <c:pt idx="8">
                  <c:v>16h</c:v>
                </c:pt>
                <c:pt idx="9">
                  <c:v>17h</c:v>
                </c:pt>
                <c:pt idx="10">
                  <c:v>18h</c:v>
                </c:pt>
              </c:strCache>
            </c:strRef>
          </c:cat>
          <c:val>
            <c:numRef>
              <c:f>'[1]Per hores i cues'!$B$6:$L$6</c:f>
              <c:numCache>
                <c:formatCode>General</c:formatCode>
                <c:ptCount val="11"/>
                <c:pt idx="0">
                  <c:v>1887</c:v>
                </c:pt>
                <c:pt idx="1">
                  <c:v>3295</c:v>
                </c:pt>
                <c:pt idx="2">
                  <c:v>3745</c:v>
                </c:pt>
                <c:pt idx="3">
                  <c:v>4120</c:v>
                </c:pt>
                <c:pt idx="4">
                  <c:v>3759</c:v>
                </c:pt>
                <c:pt idx="5">
                  <c:v>2436</c:v>
                </c:pt>
                <c:pt idx="6">
                  <c:v>21</c:v>
                </c:pt>
                <c:pt idx="7">
                  <c:v>0</c:v>
                </c:pt>
                <c:pt idx="8">
                  <c:v>525</c:v>
                </c:pt>
                <c:pt idx="9">
                  <c:v>588</c:v>
                </c:pt>
                <c:pt idx="1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9-42E0-9359-D6A0A41D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77856"/>
        <c:axId val="125179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'[1]Per hores i cues'!$A$5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'[1]Per hores i cues'!$B$4:$L$4</c15:sqref>
                        </c15:formulaRef>
                      </c:ext>
                    </c:extLst>
                    <c:strCache>
                      <c:ptCount val="11"/>
                      <c:pt idx="0">
                        <c:v>8h</c:v>
                      </c:pt>
                      <c:pt idx="1">
                        <c:v>9h</c:v>
                      </c:pt>
                      <c:pt idx="2">
                        <c:v>10h</c:v>
                      </c:pt>
                      <c:pt idx="3">
                        <c:v>11h</c:v>
                      </c:pt>
                      <c:pt idx="4">
                        <c:v>12h</c:v>
                      </c:pt>
                      <c:pt idx="5">
                        <c:v>13h</c:v>
                      </c:pt>
                      <c:pt idx="6">
                        <c:v>14h</c:v>
                      </c:pt>
                      <c:pt idx="7">
                        <c:v>15h</c:v>
                      </c:pt>
                      <c:pt idx="8">
                        <c:v>16h</c:v>
                      </c:pt>
                      <c:pt idx="9">
                        <c:v>17h</c:v>
                      </c:pt>
                      <c:pt idx="10">
                        <c:v>18h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'[1]Per hores i cues'!$B$5:$L$5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319-42E0-9359-D6A0A41D51BA}"/>
                  </c:ext>
                </c:extLst>
              </c15:ser>
            </c15:filteredBarSeries>
          </c:ext>
        </c:extLst>
      </c:barChart>
      <c:catAx>
        <c:axId val="1251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9392"/>
        <c:crosses val="autoZero"/>
        <c:auto val="1"/>
        <c:lblAlgn val="ctr"/>
        <c:lblOffset val="100"/>
        <c:noMultiLvlLbl val="0"/>
      </c:catAx>
      <c:valAx>
        <c:axId val="1251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u="sng"/>
              <a:t>Tramitacions</a:t>
            </a:r>
            <a:r>
              <a:rPr lang="ca-ES" b="1"/>
              <a:t> per hores - 2024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'[1]Per hores i cues'!$A$27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hores i cues'!$B$25:$M$25</c:f>
              <c:strCache>
                <c:ptCount val="12"/>
                <c:pt idx="0">
                  <c:v>8h</c:v>
                </c:pt>
                <c:pt idx="1">
                  <c:v>9h</c:v>
                </c:pt>
                <c:pt idx="2">
                  <c:v>10h</c:v>
                </c:pt>
                <c:pt idx="3">
                  <c:v>11h</c:v>
                </c:pt>
                <c:pt idx="4">
                  <c:v>12h</c:v>
                </c:pt>
                <c:pt idx="5">
                  <c:v>13h</c:v>
                </c:pt>
                <c:pt idx="6">
                  <c:v>14h</c:v>
                </c:pt>
                <c:pt idx="7">
                  <c:v>15h</c:v>
                </c:pt>
                <c:pt idx="8">
                  <c:v>16h</c:v>
                </c:pt>
                <c:pt idx="9">
                  <c:v>17h</c:v>
                </c:pt>
                <c:pt idx="10">
                  <c:v>18h</c:v>
                </c:pt>
                <c:pt idx="11">
                  <c:v>19h</c:v>
                </c:pt>
              </c:strCache>
            </c:strRef>
          </c:cat>
          <c:val>
            <c:numRef>
              <c:f>'[1]Per hores i cues'!$B$27:$M$27</c:f>
              <c:numCache>
                <c:formatCode>General</c:formatCode>
                <c:ptCount val="12"/>
                <c:pt idx="0">
                  <c:v>3073</c:v>
                </c:pt>
                <c:pt idx="1">
                  <c:v>5965</c:v>
                </c:pt>
                <c:pt idx="2">
                  <c:v>6514</c:v>
                </c:pt>
                <c:pt idx="3">
                  <c:v>7619</c:v>
                </c:pt>
                <c:pt idx="4">
                  <c:v>7183</c:v>
                </c:pt>
                <c:pt idx="5">
                  <c:v>5283</c:v>
                </c:pt>
                <c:pt idx="6">
                  <c:v>307</c:v>
                </c:pt>
                <c:pt idx="7">
                  <c:v>22</c:v>
                </c:pt>
                <c:pt idx="8">
                  <c:v>898</c:v>
                </c:pt>
                <c:pt idx="9">
                  <c:v>1106</c:v>
                </c:pt>
                <c:pt idx="10">
                  <c:v>1001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E-4D2B-8530-1539D2BB6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93792"/>
        <c:axId val="125795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'[1]Per hores i cues'!$A$26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'[1]Per hores i cues'!$B$25:$M$25</c15:sqref>
                        </c15:formulaRef>
                      </c:ext>
                    </c:extLst>
                    <c:strCache>
                      <c:ptCount val="12"/>
                      <c:pt idx="0">
                        <c:v>8h</c:v>
                      </c:pt>
                      <c:pt idx="1">
                        <c:v>9h</c:v>
                      </c:pt>
                      <c:pt idx="2">
                        <c:v>10h</c:v>
                      </c:pt>
                      <c:pt idx="3">
                        <c:v>11h</c:v>
                      </c:pt>
                      <c:pt idx="4">
                        <c:v>12h</c:v>
                      </c:pt>
                      <c:pt idx="5">
                        <c:v>13h</c:v>
                      </c:pt>
                      <c:pt idx="6">
                        <c:v>14h</c:v>
                      </c:pt>
                      <c:pt idx="7">
                        <c:v>15h</c:v>
                      </c:pt>
                      <c:pt idx="8">
                        <c:v>16h</c:v>
                      </c:pt>
                      <c:pt idx="9">
                        <c:v>17h</c:v>
                      </c:pt>
                      <c:pt idx="10">
                        <c:v>18h</c:v>
                      </c:pt>
                      <c:pt idx="11">
                        <c:v>19h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'[1]Per hores i cues'!$B$26:$M$26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F7E-4D2B-8530-1539D2BB66E4}"/>
                  </c:ext>
                </c:extLst>
              </c15:ser>
            </c15:filteredBarSeries>
          </c:ext>
        </c:extLst>
      </c:barChart>
      <c:catAx>
        <c:axId val="12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5328"/>
        <c:crosses val="autoZero"/>
        <c:auto val="1"/>
        <c:lblAlgn val="ctr"/>
        <c:lblOffset val="100"/>
        <c:noMultiLvlLbl val="0"/>
      </c:catAx>
      <c:valAx>
        <c:axId val="1257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"Cita"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cues'!$H$2</c:f>
              <c:strCache>
                <c:ptCount val="1"/>
                <c:pt idx="0">
                  <c:v>Cites(11092)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cues'!$H$3:$H$14</c:f>
              <c:numCache>
                <c:formatCode>General</c:formatCode>
                <c:ptCount val="12"/>
                <c:pt idx="0">
                  <c:v>578</c:v>
                </c:pt>
                <c:pt idx="1">
                  <c:v>845</c:v>
                </c:pt>
                <c:pt idx="2">
                  <c:v>938</c:v>
                </c:pt>
                <c:pt idx="3">
                  <c:v>1256</c:v>
                </c:pt>
                <c:pt idx="4">
                  <c:v>1384</c:v>
                </c:pt>
                <c:pt idx="5">
                  <c:v>1060</c:v>
                </c:pt>
                <c:pt idx="6">
                  <c:v>1128</c:v>
                </c:pt>
                <c:pt idx="7">
                  <c:v>650</c:v>
                </c:pt>
                <c:pt idx="8">
                  <c:v>984</c:v>
                </c:pt>
                <c:pt idx="9">
                  <c:v>873</c:v>
                </c:pt>
                <c:pt idx="10">
                  <c:v>798</c:v>
                </c:pt>
                <c:pt idx="1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2-4F97-A850-AC86C6C1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59800"/>
        <c:axId val="555658160"/>
      </c:barChart>
      <c:catAx>
        <c:axId val="55565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8160"/>
        <c:crosses val="autoZero"/>
        <c:auto val="1"/>
        <c:lblAlgn val="ctr"/>
        <c:lblOffset val="100"/>
        <c:noMultiLvlLbl val="0"/>
      </c:catAx>
      <c:valAx>
        <c:axId val="55565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"Atenció ràpida"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cues'!$I$2</c:f>
              <c:strCache>
                <c:ptCount val="1"/>
                <c:pt idx="0">
                  <c:v>Atenció ràpida(13993)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cues'!$I$3:$I$14</c:f>
              <c:numCache>
                <c:formatCode>General</c:formatCode>
                <c:ptCount val="12"/>
                <c:pt idx="0">
                  <c:v>1196</c:v>
                </c:pt>
                <c:pt idx="1">
                  <c:v>1371</c:v>
                </c:pt>
                <c:pt idx="2">
                  <c:v>1188</c:v>
                </c:pt>
                <c:pt idx="3">
                  <c:v>1363</c:v>
                </c:pt>
                <c:pt idx="4">
                  <c:v>1347</c:v>
                </c:pt>
                <c:pt idx="5">
                  <c:v>1229</c:v>
                </c:pt>
                <c:pt idx="6">
                  <c:v>1120</c:v>
                </c:pt>
                <c:pt idx="7">
                  <c:v>751</c:v>
                </c:pt>
                <c:pt idx="8">
                  <c:v>1074</c:v>
                </c:pt>
                <c:pt idx="9">
                  <c:v>1369</c:v>
                </c:pt>
                <c:pt idx="10">
                  <c:v>1156</c:v>
                </c:pt>
                <c:pt idx="11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1-4F42-BF13-809EA9C29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952784"/>
        <c:axId val="566960000"/>
      </c:barChart>
      <c:catAx>
        <c:axId val="5669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60000"/>
        <c:crosses val="autoZero"/>
        <c:auto val="1"/>
        <c:lblAlgn val="ctr"/>
        <c:lblOffset val="100"/>
        <c:noMultiLvlLbl val="0"/>
      </c:catAx>
      <c:valAx>
        <c:axId val="5669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5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com "Extres"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cues'!$J$2</c:f>
              <c:strCache>
                <c:ptCount val="1"/>
                <c:pt idx="0">
                  <c:v>Extres(13915)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cues'!$J$3:$J$14</c:f>
              <c:numCache>
                <c:formatCode>General</c:formatCode>
                <c:ptCount val="12"/>
                <c:pt idx="0">
                  <c:v>1069</c:v>
                </c:pt>
                <c:pt idx="1">
                  <c:v>1412</c:v>
                </c:pt>
                <c:pt idx="2">
                  <c:v>1231</c:v>
                </c:pt>
                <c:pt idx="3">
                  <c:v>1252</c:v>
                </c:pt>
                <c:pt idx="4">
                  <c:v>1258</c:v>
                </c:pt>
                <c:pt idx="5">
                  <c:v>1149</c:v>
                </c:pt>
                <c:pt idx="6">
                  <c:v>1428</c:v>
                </c:pt>
                <c:pt idx="7">
                  <c:v>679</c:v>
                </c:pt>
                <c:pt idx="8">
                  <c:v>1493</c:v>
                </c:pt>
                <c:pt idx="9">
                  <c:v>1122</c:v>
                </c:pt>
                <c:pt idx="10">
                  <c:v>1058</c:v>
                </c:pt>
                <c:pt idx="11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5-40D2-9BC5-B0217B908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19128"/>
        <c:axId val="555618472"/>
      </c:barChart>
      <c:catAx>
        <c:axId val="5556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8472"/>
        <c:crosses val="autoZero"/>
        <c:auto val="1"/>
        <c:lblAlgn val="ctr"/>
        <c:lblOffset val="100"/>
        <c:noMultiLvlLbl val="0"/>
      </c:catAx>
      <c:valAx>
        <c:axId val="5556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cues'!$H$2</c:f>
              <c:strCache>
                <c:ptCount val="1"/>
                <c:pt idx="0">
                  <c:v>Cites(11092)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cues'!$H$3:$H$14</c:f>
              <c:numCache>
                <c:formatCode>General</c:formatCode>
                <c:ptCount val="12"/>
                <c:pt idx="0">
                  <c:v>578</c:v>
                </c:pt>
                <c:pt idx="1">
                  <c:v>845</c:v>
                </c:pt>
                <c:pt idx="2">
                  <c:v>938</c:v>
                </c:pt>
                <c:pt idx="3">
                  <c:v>1256</c:v>
                </c:pt>
                <c:pt idx="4">
                  <c:v>1384</c:v>
                </c:pt>
                <c:pt idx="5">
                  <c:v>1060</c:v>
                </c:pt>
                <c:pt idx="6">
                  <c:v>1128</c:v>
                </c:pt>
                <c:pt idx="7">
                  <c:v>650</c:v>
                </c:pt>
                <c:pt idx="8">
                  <c:v>984</c:v>
                </c:pt>
                <c:pt idx="9">
                  <c:v>873</c:v>
                </c:pt>
                <c:pt idx="10">
                  <c:v>798</c:v>
                </c:pt>
                <c:pt idx="1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D-456D-AF48-DCC9A289362D}"/>
            </c:ext>
          </c:extLst>
        </c:ser>
        <c:ser>
          <c:idx val="1"/>
          <c:order val="1"/>
          <c:tx>
            <c:strRef>
              <c:f>'[1]per mesos i cues'!$I$2</c:f>
              <c:strCache>
                <c:ptCount val="1"/>
                <c:pt idx="0">
                  <c:v>Atenció ràpida(13993)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cues'!$I$3:$I$14</c:f>
              <c:numCache>
                <c:formatCode>General</c:formatCode>
                <c:ptCount val="12"/>
                <c:pt idx="0">
                  <c:v>1196</c:v>
                </c:pt>
                <c:pt idx="1">
                  <c:v>1371</c:v>
                </c:pt>
                <c:pt idx="2">
                  <c:v>1188</c:v>
                </c:pt>
                <c:pt idx="3">
                  <c:v>1363</c:v>
                </c:pt>
                <c:pt idx="4">
                  <c:v>1347</c:v>
                </c:pt>
                <c:pt idx="5">
                  <c:v>1229</c:v>
                </c:pt>
                <c:pt idx="6">
                  <c:v>1120</c:v>
                </c:pt>
                <c:pt idx="7">
                  <c:v>751</c:v>
                </c:pt>
                <c:pt idx="8">
                  <c:v>1074</c:v>
                </c:pt>
                <c:pt idx="9">
                  <c:v>1369</c:v>
                </c:pt>
                <c:pt idx="10">
                  <c:v>1156</c:v>
                </c:pt>
                <c:pt idx="11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D-456D-AF48-DCC9A289362D}"/>
            </c:ext>
          </c:extLst>
        </c:ser>
        <c:ser>
          <c:idx val="2"/>
          <c:order val="2"/>
          <c:tx>
            <c:strRef>
              <c:f>'[1]per mesos i cues'!$J$2</c:f>
              <c:strCache>
                <c:ptCount val="1"/>
                <c:pt idx="0">
                  <c:v>Extres(13915)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cues'!$J$3:$J$14</c:f>
              <c:numCache>
                <c:formatCode>General</c:formatCode>
                <c:ptCount val="12"/>
                <c:pt idx="0">
                  <c:v>1069</c:v>
                </c:pt>
                <c:pt idx="1">
                  <c:v>1412</c:v>
                </c:pt>
                <c:pt idx="2">
                  <c:v>1231</c:v>
                </c:pt>
                <c:pt idx="3">
                  <c:v>1252</c:v>
                </c:pt>
                <c:pt idx="4">
                  <c:v>1258</c:v>
                </c:pt>
                <c:pt idx="5">
                  <c:v>1149</c:v>
                </c:pt>
                <c:pt idx="6">
                  <c:v>1428</c:v>
                </c:pt>
                <c:pt idx="7">
                  <c:v>679</c:v>
                </c:pt>
                <c:pt idx="8">
                  <c:v>1493</c:v>
                </c:pt>
                <c:pt idx="9">
                  <c:v>1122</c:v>
                </c:pt>
                <c:pt idx="10">
                  <c:v>1058</c:v>
                </c:pt>
                <c:pt idx="11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D-456D-AF48-DCC9A289362D}"/>
            </c:ext>
          </c:extLst>
        </c:ser>
        <c:ser>
          <c:idx val="3"/>
          <c:order val="3"/>
          <c:tx>
            <c:strRef>
              <c:f>'[1]per mesos i cues'!$K$2</c:f>
              <c:strCache>
                <c:ptCount val="1"/>
                <c:pt idx="0">
                  <c:v>Telefònic(15229)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cues'!$K$3:$K$14</c:f>
              <c:numCache>
                <c:formatCode>General</c:formatCode>
                <c:ptCount val="12"/>
                <c:pt idx="0">
                  <c:v>1497</c:v>
                </c:pt>
                <c:pt idx="1">
                  <c:v>1541</c:v>
                </c:pt>
                <c:pt idx="2">
                  <c:v>1239</c:v>
                </c:pt>
                <c:pt idx="3">
                  <c:v>1509</c:v>
                </c:pt>
                <c:pt idx="4">
                  <c:v>1689</c:v>
                </c:pt>
                <c:pt idx="5">
                  <c:v>1467</c:v>
                </c:pt>
                <c:pt idx="6">
                  <c:v>1357</c:v>
                </c:pt>
                <c:pt idx="7">
                  <c:v>558</c:v>
                </c:pt>
                <c:pt idx="8">
                  <c:v>805</c:v>
                </c:pt>
                <c:pt idx="9">
                  <c:v>1202</c:v>
                </c:pt>
                <c:pt idx="10">
                  <c:v>1430</c:v>
                </c:pt>
                <c:pt idx="11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D-456D-AF48-DCC9A2893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Tràmits</a:t>
            </a:r>
            <a:r>
              <a:rPr lang="ca-ES" baseline="0"/>
              <a:t> gestionats amb Atenció telefònica - 2023</a:t>
            </a:r>
          </a:p>
          <a:p>
            <a:pPr>
              <a:defRPr/>
            </a:pPr>
            <a:endParaRPr lang="ca-ES"/>
          </a:p>
        </c:rich>
      </c:tx>
      <c:layout>
        <c:manualLayout>
          <c:xMode val="edge"/>
          <c:yMode val="edge"/>
          <c:x val="0.12668661417322835"/>
          <c:y val="2.2753128555176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cues'!$K$3:$K$14</c:f>
              <c:numCache>
                <c:formatCode>General</c:formatCode>
                <c:ptCount val="12"/>
                <c:pt idx="0">
                  <c:v>1497</c:v>
                </c:pt>
                <c:pt idx="1">
                  <c:v>1541</c:v>
                </c:pt>
                <c:pt idx="2">
                  <c:v>1239</c:v>
                </c:pt>
                <c:pt idx="3">
                  <c:v>1509</c:v>
                </c:pt>
                <c:pt idx="4">
                  <c:v>1689</c:v>
                </c:pt>
                <c:pt idx="5">
                  <c:v>1467</c:v>
                </c:pt>
                <c:pt idx="6">
                  <c:v>1357</c:v>
                </c:pt>
                <c:pt idx="7">
                  <c:v>558</c:v>
                </c:pt>
                <c:pt idx="8">
                  <c:v>805</c:v>
                </c:pt>
                <c:pt idx="9">
                  <c:v>1202</c:v>
                </c:pt>
                <c:pt idx="10">
                  <c:v>1430</c:v>
                </c:pt>
                <c:pt idx="11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5-4BAF-855C-74D24B271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771920"/>
        <c:axId val="533773560"/>
      </c:barChart>
      <c:catAx>
        <c:axId val="5337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773560"/>
        <c:crosses val="autoZero"/>
        <c:auto val="1"/>
        <c:lblAlgn val="ctr"/>
        <c:lblOffset val="100"/>
        <c:noMultiLvlLbl val="0"/>
      </c:catAx>
      <c:valAx>
        <c:axId val="53377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77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"Cita"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cues'!$H$2</c:f>
              <c:strCache>
                <c:ptCount val="1"/>
                <c:pt idx="0">
                  <c:v>Cites(11092)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cues'!$H$3:$H$14</c:f>
              <c:numCache>
                <c:formatCode>General</c:formatCode>
                <c:ptCount val="12"/>
                <c:pt idx="0">
                  <c:v>578</c:v>
                </c:pt>
                <c:pt idx="1">
                  <c:v>845</c:v>
                </c:pt>
                <c:pt idx="2">
                  <c:v>938</c:v>
                </c:pt>
                <c:pt idx="3">
                  <c:v>1256</c:v>
                </c:pt>
                <c:pt idx="4">
                  <c:v>1384</c:v>
                </c:pt>
                <c:pt idx="5">
                  <c:v>1060</c:v>
                </c:pt>
                <c:pt idx="6">
                  <c:v>1128</c:v>
                </c:pt>
                <c:pt idx="7">
                  <c:v>650</c:v>
                </c:pt>
                <c:pt idx="8">
                  <c:v>984</c:v>
                </c:pt>
                <c:pt idx="9">
                  <c:v>873</c:v>
                </c:pt>
                <c:pt idx="10">
                  <c:v>798</c:v>
                </c:pt>
                <c:pt idx="1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4-497F-BD50-41BD82C6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59800"/>
        <c:axId val="555658160"/>
      </c:barChart>
      <c:catAx>
        <c:axId val="55565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8160"/>
        <c:crosses val="autoZero"/>
        <c:auto val="1"/>
        <c:lblAlgn val="ctr"/>
        <c:lblOffset val="100"/>
        <c:noMultiLvlLbl val="0"/>
      </c:catAx>
      <c:valAx>
        <c:axId val="55565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5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amb "Atenció ràpida"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cues'!$I$2</c:f>
              <c:strCache>
                <c:ptCount val="1"/>
                <c:pt idx="0">
                  <c:v>Atenció ràpida(13993)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cues'!$I$3:$I$14</c:f>
              <c:numCache>
                <c:formatCode>General</c:formatCode>
                <c:ptCount val="12"/>
                <c:pt idx="0">
                  <c:v>1196</c:v>
                </c:pt>
                <c:pt idx="1">
                  <c:v>1371</c:v>
                </c:pt>
                <c:pt idx="2">
                  <c:v>1188</c:v>
                </c:pt>
                <c:pt idx="3">
                  <c:v>1363</c:v>
                </c:pt>
                <c:pt idx="4">
                  <c:v>1347</c:v>
                </c:pt>
                <c:pt idx="5">
                  <c:v>1229</c:v>
                </c:pt>
                <c:pt idx="6">
                  <c:v>1120</c:v>
                </c:pt>
                <c:pt idx="7">
                  <c:v>751</c:v>
                </c:pt>
                <c:pt idx="8">
                  <c:v>1074</c:v>
                </c:pt>
                <c:pt idx="9">
                  <c:v>1369</c:v>
                </c:pt>
                <c:pt idx="10">
                  <c:v>1156</c:v>
                </c:pt>
                <c:pt idx="11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F-4DE6-8423-7F0A3EBE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952784"/>
        <c:axId val="566960000"/>
      </c:barChart>
      <c:catAx>
        <c:axId val="5669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60000"/>
        <c:crosses val="autoZero"/>
        <c:auto val="1"/>
        <c:lblAlgn val="ctr"/>
        <c:lblOffset val="100"/>
        <c:noMultiLvlLbl val="0"/>
      </c:catAx>
      <c:valAx>
        <c:axId val="5669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695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Tràmits gestionats com "Extres"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cues'!$J$2</c:f>
              <c:strCache>
                <c:ptCount val="1"/>
                <c:pt idx="0">
                  <c:v>Extres(13915)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cues'!$J$3:$J$14</c:f>
              <c:numCache>
                <c:formatCode>General</c:formatCode>
                <c:ptCount val="12"/>
                <c:pt idx="0">
                  <c:v>1069</c:v>
                </c:pt>
                <c:pt idx="1">
                  <c:v>1412</c:v>
                </c:pt>
                <c:pt idx="2">
                  <c:v>1231</c:v>
                </c:pt>
                <c:pt idx="3">
                  <c:v>1252</c:v>
                </c:pt>
                <c:pt idx="4">
                  <c:v>1258</c:v>
                </c:pt>
                <c:pt idx="5">
                  <c:v>1149</c:v>
                </c:pt>
                <c:pt idx="6">
                  <c:v>1428</c:v>
                </c:pt>
                <c:pt idx="7">
                  <c:v>679</c:v>
                </c:pt>
                <c:pt idx="8">
                  <c:v>1493</c:v>
                </c:pt>
                <c:pt idx="9">
                  <c:v>1122</c:v>
                </c:pt>
                <c:pt idx="10">
                  <c:v>1058</c:v>
                </c:pt>
                <c:pt idx="11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1-4C7D-AF50-35146A30B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19128"/>
        <c:axId val="555618472"/>
      </c:barChart>
      <c:catAx>
        <c:axId val="5556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8472"/>
        <c:crosses val="autoZero"/>
        <c:auto val="1"/>
        <c:lblAlgn val="ctr"/>
        <c:lblOffset val="100"/>
        <c:noMultiLvlLbl val="0"/>
      </c:catAx>
      <c:valAx>
        <c:axId val="5556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561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del</a:t>
            </a:r>
            <a:r>
              <a:rPr lang="ca-ES" b="1" baseline="0"/>
              <a:t> canals d'atenció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'Canals atenció '!$C$7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'Canals atenció '!$B$8:$B$14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'Canals atenció '!$C$8:$C$14</c:f>
              <c:numCache>
                <c:formatCode>General</c:formatCode>
                <c:ptCount val="7"/>
                <c:pt idx="0">
                  <c:v>44903</c:v>
                </c:pt>
                <c:pt idx="1">
                  <c:v>46931</c:v>
                </c:pt>
                <c:pt idx="2">
                  <c:v>20694</c:v>
                </c:pt>
                <c:pt idx="3">
                  <c:v>27251</c:v>
                </c:pt>
                <c:pt idx="4">
                  <c:v>29275</c:v>
                </c:pt>
                <c:pt idx="5">
                  <c:v>35090</c:v>
                </c:pt>
                <c:pt idx="6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3-4E53-85A3-E11C89AAE5BA}"/>
            </c:ext>
          </c:extLst>
        </c:ser>
        <c:ser>
          <c:idx val="1"/>
          <c:order val="1"/>
          <c:tx>
            <c:strRef>
              <c:f>'Canals atenció '!$D$7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'Canals atenció '!$B$8:$B$14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'Canals atenció '!$D$8:$D$14</c:f>
              <c:numCache>
                <c:formatCode>General</c:formatCode>
                <c:ptCount val="7"/>
                <c:pt idx="0">
                  <c:v>2066</c:v>
                </c:pt>
                <c:pt idx="1">
                  <c:v>2724</c:v>
                </c:pt>
                <c:pt idx="2">
                  <c:v>17666</c:v>
                </c:pt>
                <c:pt idx="3">
                  <c:v>20222</c:v>
                </c:pt>
                <c:pt idx="4">
                  <c:v>20883</c:v>
                </c:pt>
                <c:pt idx="5">
                  <c:v>23115</c:v>
                </c:pt>
                <c:pt idx="6">
                  <c:v>25214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3-4E53-85A3-E11C89AAE5BA}"/>
            </c:ext>
          </c:extLst>
        </c:ser>
        <c:ser>
          <c:idx val="2"/>
          <c:order val="2"/>
          <c:tx>
            <c:strRef>
              <c:f>'Canals atenció '!$E$7</c:f>
              <c:strCache>
                <c:ptCount val="1"/>
                <c:pt idx="0">
                  <c:v>telefònic (inici 03/2020)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'Canals atenció '!$B$8:$B$14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'Canals atenció '!$E$8:$E$14</c:f>
              <c:numCache>
                <c:formatCode>General</c:formatCode>
                <c:ptCount val="7"/>
                <c:pt idx="2">
                  <c:v>11282</c:v>
                </c:pt>
                <c:pt idx="3">
                  <c:v>17527</c:v>
                </c:pt>
                <c:pt idx="4">
                  <c:v>18964</c:v>
                </c:pt>
                <c:pt idx="5">
                  <c:v>16140</c:v>
                </c:pt>
                <c:pt idx="6">
                  <c:v>15229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3-4E53-85A3-E11C89AAE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6487600"/>
        <c:axId val="616482352"/>
      </c:barChart>
      <c:catAx>
        <c:axId val="61648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482352"/>
        <c:crosses val="autoZero"/>
        <c:auto val="1"/>
        <c:lblAlgn val="ctr"/>
        <c:lblOffset val="100"/>
        <c:noMultiLvlLbl val="0"/>
      </c:catAx>
      <c:valAx>
        <c:axId val="6164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48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cues'!$H$2</c:f>
              <c:strCache>
                <c:ptCount val="1"/>
                <c:pt idx="0">
                  <c:v>Cites(11092)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cues'!$H$3:$H$14</c:f>
              <c:numCache>
                <c:formatCode>General</c:formatCode>
                <c:ptCount val="12"/>
                <c:pt idx="0">
                  <c:v>578</c:v>
                </c:pt>
                <c:pt idx="1">
                  <c:v>845</c:v>
                </c:pt>
                <c:pt idx="2">
                  <c:v>938</c:v>
                </c:pt>
                <c:pt idx="3">
                  <c:v>1256</c:v>
                </c:pt>
                <c:pt idx="4">
                  <c:v>1384</c:v>
                </c:pt>
                <c:pt idx="5">
                  <c:v>1060</c:v>
                </c:pt>
                <c:pt idx="6">
                  <c:v>1128</c:v>
                </c:pt>
                <c:pt idx="7">
                  <c:v>650</c:v>
                </c:pt>
                <c:pt idx="8">
                  <c:v>984</c:v>
                </c:pt>
                <c:pt idx="9">
                  <c:v>873</c:v>
                </c:pt>
                <c:pt idx="10">
                  <c:v>798</c:v>
                </c:pt>
                <c:pt idx="1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5-4DA2-B1D7-D77F7CA57236}"/>
            </c:ext>
          </c:extLst>
        </c:ser>
        <c:ser>
          <c:idx val="1"/>
          <c:order val="1"/>
          <c:tx>
            <c:strRef>
              <c:f>'[1]per mesos i cues'!$I$2</c:f>
              <c:strCache>
                <c:ptCount val="1"/>
                <c:pt idx="0">
                  <c:v>Atenció ràpida(13993)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cues'!$I$3:$I$14</c:f>
              <c:numCache>
                <c:formatCode>General</c:formatCode>
                <c:ptCount val="12"/>
                <c:pt idx="0">
                  <c:v>1196</c:v>
                </c:pt>
                <c:pt idx="1">
                  <c:v>1371</c:v>
                </c:pt>
                <c:pt idx="2">
                  <c:v>1188</c:v>
                </c:pt>
                <c:pt idx="3">
                  <c:v>1363</c:v>
                </c:pt>
                <c:pt idx="4">
                  <c:v>1347</c:v>
                </c:pt>
                <c:pt idx="5">
                  <c:v>1229</c:v>
                </c:pt>
                <c:pt idx="6">
                  <c:v>1120</c:v>
                </c:pt>
                <c:pt idx="7">
                  <c:v>751</c:v>
                </c:pt>
                <c:pt idx="8">
                  <c:v>1074</c:v>
                </c:pt>
                <c:pt idx="9">
                  <c:v>1369</c:v>
                </c:pt>
                <c:pt idx="10">
                  <c:v>1156</c:v>
                </c:pt>
                <c:pt idx="11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5-4DA2-B1D7-D77F7CA57236}"/>
            </c:ext>
          </c:extLst>
        </c:ser>
        <c:ser>
          <c:idx val="2"/>
          <c:order val="2"/>
          <c:tx>
            <c:strRef>
              <c:f>'[1]per mesos i cues'!$J$2</c:f>
              <c:strCache>
                <c:ptCount val="1"/>
                <c:pt idx="0">
                  <c:v>Extres(13915)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cues'!$J$3:$J$14</c:f>
              <c:numCache>
                <c:formatCode>General</c:formatCode>
                <c:ptCount val="12"/>
                <c:pt idx="0">
                  <c:v>1069</c:v>
                </c:pt>
                <c:pt idx="1">
                  <c:v>1412</c:v>
                </c:pt>
                <c:pt idx="2">
                  <c:v>1231</c:v>
                </c:pt>
                <c:pt idx="3">
                  <c:v>1252</c:v>
                </c:pt>
                <c:pt idx="4">
                  <c:v>1258</c:v>
                </c:pt>
                <c:pt idx="5">
                  <c:v>1149</c:v>
                </c:pt>
                <c:pt idx="6">
                  <c:v>1428</c:v>
                </c:pt>
                <c:pt idx="7">
                  <c:v>679</c:v>
                </c:pt>
                <c:pt idx="8">
                  <c:v>1493</c:v>
                </c:pt>
                <c:pt idx="9">
                  <c:v>1122</c:v>
                </c:pt>
                <c:pt idx="10">
                  <c:v>1058</c:v>
                </c:pt>
                <c:pt idx="11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05-4DA2-B1D7-D77F7CA57236}"/>
            </c:ext>
          </c:extLst>
        </c:ser>
        <c:ser>
          <c:idx val="3"/>
          <c:order val="3"/>
          <c:tx>
            <c:strRef>
              <c:f>'[1]per mesos i cues'!$K$2</c:f>
              <c:strCache>
                <c:ptCount val="1"/>
                <c:pt idx="0">
                  <c:v>Telefònic(15229)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cues'!$K$3:$K$14</c:f>
              <c:numCache>
                <c:formatCode>General</c:formatCode>
                <c:ptCount val="12"/>
                <c:pt idx="0">
                  <c:v>1497</c:v>
                </c:pt>
                <c:pt idx="1">
                  <c:v>1541</c:v>
                </c:pt>
                <c:pt idx="2">
                  <c:v>1239</c:v>
                </c:pt>
                <c:pt idx="3">
                  <c:v>1509</c:v>
                </c:pt>
                <c:pt idx="4">
                  <c:v>1689</c:v>
                </c:pt>
                <c:pt idx="5">
                  <c:v>1467</c:v>
                </c:pt>
                <c:pt idx="6">
                  <c:v>1357</c:v>
                </c:pt>
                <c:pt idx="7">
                  <c:v>558</c:v>
                </c:pt>
                <c:pt idx="8">
                  <c:v>805</c:v>
                </c:pt>
                <c:pt idx="9">
                  <c:v>1202</c:v>
                </c:pt>
                <c:pt idx="10">
                  <c:v>1430</c:v>
                </c:pt>
                <c:pt idx="11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5-4DA2-B1D7-D77F7CA57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Tràmits</a:t>
            </a:r>
            <a:r>
              <a:rPr lang="ca-ES" baseline="0"/>
              <a:t> gestionats amb Atenció telefònica - 2023</a:t>
            </a:r>
          </a:p>
          <a:p>
            <a:pPr>
              <a:defRPr/>
            </a:pPr>
            <a:endParaRPr lang="ca-ES"/>
          </a:p>
        </c:rich>
      </c:tx>
      <c:layout>
        <c:manualLayout>
          <c:xMode val="edge"/>
          <c:yMode val="edge"/>
          <c:x val="0.12668661417322835"/>
          <c:y val="2.2753128555176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cues'!$K$3:$K$14</c:f>
              <c:numCache>
                <c:formatCode>General</c:formatCode>
                <c:ptCount val="12"/>
                <c:pt idx="0">
                  <c:v>1497</c:v>
                </c:pt>
                <c:pt idx="1">
                  <c:v>1541</c:v>
                </c:pt>
                <c:pt idx="2">
                  <c:v>1239</c:v>
                </c:pt>
                <c:pt idx="3">
                  <c:v>1509</c:v>
                </c:pt>
                <c:pt idx="4">
                  <c:v>1689</c:v>
                </c:pt>
                <c:pt idx="5">
                  <c:v>1467</c:v>
                </c:pt>
                <c:pt idx="6">
                  <c:v>1357</c:v>
                </c:pt>
                <c:pt idx="7">
                  <c:v>558</c:v>
                </c:pt>
                <c:pt idx="8">
                  <c:v>805</c:v>
                </c:pt>
                <c:pt idx="9">
                  <c:v>1202</c:v>
                </c:pt>
                <c:pt idx="10">
                  <c:v>1430</c:v>
                </c:pt>
                <c:pt idx="11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0-446A-8E88-D678E64B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771920"/>
        <c:axId val="533773560"/>
      </c:barChart>
      <c:catAx>
        <c:axId val="5337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773560"/>
        <c:crosses val="autoZero"/>
        <c:auto val="1"/>
        <c:lblAlgn val="ctr"/>
        <c:lblOffset val="100"/>
        <c:noMultiLvlLbl val="0"/>
      </c:catAx>
      <c:valAx>
        <c:axId val="53377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377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i="0" u="sng" baseline="0"/>
              <a:t>Visites</a:t>
            </a:r>
            <a:r>
              <a:rPr lang="ca-ES" b="1" i="0" baseline="0"/>
              <a:t> mensuals per cues - 2024</a:t>
            </a:r>
          </a:p>
        </c:rich>
      </c:tx>
      <c:layout>
        <c:manualLayout>
          <c:xMode val="edge"/>
          <c:yMode val="edge"/>
          <c:x val="0.2290345581802274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cues'!$C$2</c:f>
              <c:strCache>
                <c:ptCount val="1"/>
                <c:pt idx="0">
                  <c:v>Cites(4373)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cues'!$C$3:$C$14</c:f>
              <c:numCache>
                <c:formatCode>General</c:formatCode>
                <c:ptCount val="12"/>
                <c:pt idx="0">
                  <c:v>231</c:v>
                </c:pt>
                <c:pt idx="1">
                  <c:v>318</c:v>
                </c:pt>
                <c:pt idx="2">
                  <c:v>332</c:v>
                </c:pt>
                <c:pt idx="3">
                  <c:v>423</c:v>
                </c:pt>
                <c:pt idx="4">
                  <c:v>616</c:v>
                </c:pt>
                <c:pt idx="5">
                  <c:v>399</c:v>
                </c:pt>
                <c:pt idx="6">
                  <c:v>432</c:v>
                </c:pt>
                <c:pt idx="7">
                  <c:v>227</c:v>
                </c:pt>
                <c:pt idx="8">
                  <c:v>414</c:v>
                </c:pt>
                <c:pt idx="9">
                  <c:v>391</c:v>
                </c:pt>
                <c:pt idx="10">
                  <c:v>346</c:v>
                </c:pt>
                <c:pt idx="1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B-4CFF-BBC3-028C0B31C578}"/>
            </c:ext>
          </c:extLst>
        </c:ser>
        <c:ser>
          <c:idx val="1"/>
          <c:order val="1"/>
          <c:tx>
            <c:strRef>
              <c:f>'[1]per mesos i cues'!$D$2</c:f>
              <c:strCache>
                <c:ptCount val="1"/>
                <c:pt idx="0">
                  <c:v>Atenció ràpida(9184)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cues'!$D$3:$D$14</c:f>
              <c:numCache>
                <c:formatCode>General</c:formatCode>
                <c:ptCount val="12"/>
                <c:pt idx="0">
                  <c:v>747</c:v>
                </c:pt>
                <c:pt idx="1">
                  <c:v>850</c:v>
                </c:pt>
                <c:pt idx="2">
                  <c:v>762</c:v>
                </c:pt>
                <c:pt idx="3">
                  <c:v>853</c:v>
                </c:pt>
                <c:pt idx="4">
                  <c:v>903</c:v>
                </c:pt>
                <c:pt idx="5">
                  <c:v>793</c:v>
                </c:pt>
                <c:pt idx="6">
                  <c:v>802</c:v>
                </c:pt>
                <c:pt idx="7">
                  <c:v>437</c:v>
                </c:pt>
                <c:pt idx="8">
                  <c:v>750</c:v>
                </c:pt>
                <c:pt idx="9">
                  <c:v>941</c:v>
                </c:pt>
                <c:pt idx="10">
                  <c:v>776</c:v>
                </c:pt>
                <c:pt idx="11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B-4CFF-BBC3-028C0B31C578}"/>
            </c:ext>
          </c:extLst>
        </c:ser>
        <c:ser>
          <c:idx val="2"/>
          <c:order val="2"/>
          <c:tx>
            <c:strRef>
              <c:f>'[1]per mesos i cues'!$E$2</c:f>
              <c:strCache>
                <c:ptCount val="1"/>
                <c:pt idx="0">
                  <c:v>Extres(7188)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'[1]per mesos i cues'!$B$3:$B$14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cues'!$E$3:$E$14</c:f>
              <c:numCache>
                <c:formatCode>General</c:formatCode>
                <c:ptCount val="12"/>
                <c:pt idx="0">
                  <c:v>544</c:v>
                </c:pt>
                <c:pt idx="1">
                  <c:v>762</c:v>
                </c:pt>
                <c:pt idx="2">
                  <c:v>585</c:v>
                </c:pt>
                <c:pt idx="3">
                  <c:v>597</c:v>
                </c:pt>
                <c:pt idx="4">
                  <c:v>595</c:v>
                </c:pt>
                <c:pt idx="5">
                  <c:v>534</c:v>
                </c:pt>
                <c:pt idx="6">
                  <c:v>735</c:v>
                </c:pt>
                <c:pt idx="7">
                  <c:v>318</c:v>
                </c:pt>
                <c:pt idx="8">
                  <c:v>915</c:v>
                </c:pt>
                <c:pt idx="9">
                  <c:v>597</c:v>
                </c:pt>
                <c:pt idx="10">
                  <c:v>595</c:v>
                </c:pt>
                <c:pt idx="1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B-4CFF-BBC3-028C0B31C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76152"/>
        <c:axId val="435976808"/>
      </c:barChart>
      <c:catAx>
        <c:axId val="43597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5976808"/>
        <c:crosses val="autoZero"/>
        <c:auto val="1"/>
        <c:lblAlgn val="ctr"/>
        <c:lblOffset val="100"/>
        <c:noMultiLvlLbl val="0"/>
      </c:catAx>
      <c:valAx>
        <c:axId val="4359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597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 i="0" u="sng" baseline="0"/>
              <a:t>Tràmits </a:t>
            </a:r>
            <a:r>
              <a:rPr lang="ca-ES" b="1" i="0" baseline="0"/>
              <a:t>mensuals per cues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 mesos i cues'!$H$2</c:f>
              <c:strCache>
                <c:ptCount val="1"/>
                <c:pt idx="0">
                  <c:v>Cites(11092)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cues'!$H$3:$H$14</c:f>
              <c:numCache>
                <c:formatCode>General</c:formatCode>
                <c:ptCount val="12"/>
                <c:pt idx="0">
                  <c:v>578</c:v>
                </c:pt>
                <c:pt idx="1">
                  <c:v>845</c:v>
                </c:pt>
                <c:pt idx="2">
                  <c:v>938</c:v>
                </c:pt>
                <c:pt idx="3">
                  <c:v>1256</c:v>
                </c:pt>
                <c:pt idx="4">
                  <c:v>1384</c:v>
                </c:pt>
                <c:pt idx="5">
                  <c:v>1060</c:v>
                </c:pt>
                <c:pt idx="6">
                  <c:v>1128</c:v>
                </c:pt>
                <c:pt idx="7">
                  <c:v>650</c:v>
                </c:pt>
                <c:pt idx="8">
                  <c:v>984</c:v>
                </c:pt>
                <c:pt idx="9">
                  <c:v>873</c:v>
                </c:pt>
                <c:pt idx="10">
                  <c:v>798</c:v>
                </c:pt>
                <c:pt idx="1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F4F-B165-0467BC7C5E81}"/>
            </c:ext>
          </c:extLst>
        </c:ser>
        <c:ser>
          <c:idx val="1"/>
          <c:order val="1"/>
          <c:tx>
            <c:strRef>
              <c:f>'[1]per mesos i cues'!$I$2</c:f>
              <c:strCache>
                <c:ptCount val="1"/>
                <c:pt idx="0">
                  <c:v>Atenció ràpida(13993)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cues'!$I$3:$I$14</c:f>
              <c:numCache>
                <c:formatCode>General</c:formatCode>
                <c:ptCount val="12"/>
                <c:pt idx="0">
                  <c:v>1196</c:v>
                </c:pt>
                <c:pt idx="1">
                  <c:v>1371</c:v>
                </c:pt>
                <c:pt idx="2">
                  <c:v>1188</c:v>
                </c:pt>
                <c:pt idx="3">
                  <c:v>1363</c:v>
                </c:pt>
                <c:pt idx="4">
                  <c:v>1347</c:v>
                </c:pt>
                <c:pt idx="5">
                  <c:v>1229</c:v>
                </c:pt>
                <c:pt idx="6">
                  <c:v>1120</c:v>
                </c:pt>
                <c:pt idx="7">
                  <c:v>751</c:v>
                </c:pt>
                <c:pt idx="8">
                  <c:v>1074</c:v>
                </c:pt>
                <c:pt idx="9">
                  <c:v>1369</c:v>
                </c:pt>
                <c:pt idx="10">
                  <c:v>1156</c:v>
                </c:pt>
                <c:pt idx="11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9-4F4F-B165-0467BC7C5E81}"/>
            </c:ext>
          </c:extLst>
        </c:ser>
        <c:ser>
          <c:idx val="2"/>
          <c:order val="2"/>
          <c:tx>
            <c:strRef>
              <c:f>'[1]per mesos i cues'!$J$2</c:f>
              <c:strCache>
                <c:ptCount val="1"/>
                <c:pt idx="0">
                  <c:v>Extres(13915)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'[1]per mesos i cues'!$G$3:$G$14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'[1]per mesos i cues'!$J$3:$J$14</c:f>
              <c:numCache>
                <c:formatCode>General</c:formatCode>
                <c:ptCount val="12"/>
                <c:pt idx="0">
                  <c:v>1069</c:v>
                </c:pt>
                <c:pt idx="1">
                  <c:v>1412</c:v>
                </c:pt>
                <c:pt idx="2">
                  <c:v>1231</c:v>
                </c:pt>
                <c:pt idx="3">
                  <c:v>1252</c:v>
                </c:pt>
                <c:pt idx="4">
                  <c:v>1258</c:v>
                </c:pt>
                <c:pt idx="5">
                  <c:v>1149</c:v>
                </c:pt>
                <c:pt idx="6">
                  <c:v>1428</c:v>
                </c:pt>
                <c:pt idx="7">
                  <c:v>679</c:v>
                </c:pt>
                <c:pt idx="8">
                  <c:v>1493</c:v>
                </c:pt>
                <c:pt idx="9">
                  <c:v>1122</c:v>
                </c:pt>
                <c:pt idx="10">
                  <c:v>1058</c:v>
                </c:pt>
                <c:pt idx="11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9-4F4F-B165-0467BC7C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182368"/>
        <c:axId val="552188272"/>
      </c:barChart>
      <c:catAx>
        <c:axId val="5521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2188272"/>
        <c:crosses val="autoZero"/>
        <c:auto val="1"/>
        <c:lblAlgn val="ctr"/>
        <c:lblOffset val="100"/>
        <c:noMultiLvlLbl val="0"/>
      </c:catAx>
      <c:valAx>
        <c:axId val="5521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21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anual d'atenció telefònica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'[1]Dates anual CCenter'!$W$19:$W$23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'[1]Dates anual CCenter'!$X$19:$X$23</c:f>
              <c:numCache>
                <c:formatCode>General</c:formatCode>
                <c:ptCount val="5"/>
                <c:pt idx="0">
                  <c:v>11282</c:v>
                </c:pt>
                <c:pt idx="1">
                  <c:v>17527</c:v>
                </c:pt>
                <c:pt idx="2">
                  <c:v>18964</c:v>
                </c:pt>
                <c:pt idx="3">
                  <c:v>16140</c:v>
                </c:pt>
                <c:pt idx="4">
                  <c:v>13685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0-43F0-90B6-FA96A25FC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695040"/>
        <c:axId val="616692088"/>
      </c:barChart>
      <c:catAx>
        <c:axId val="61669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692088"/>
        <c:crosses val="autoZero"/>
        <c:auto val="1"/>
        <c:lblAlgn val="ctr"/>
        <c:lblOffset val="100"/>
        <c:noMultiLvlLbl val="0"/>
      </c:catAx>
      <c:valAx>
        <c:axId val="61669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69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Trucades</a:t>
            </a:r>
            <a:r>
              <a:rPr lang="ca-ES" b="1" baseline="0"/>
              <a:t> ateses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'[1]Dates anual CCenter'!$W$4:$W$15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'[1]Dates anual CCenter'!$AB$4:$AB$15</c:f>
              <c:numCache>
                <c:formatCode>General</c:formatCode>
                <c:ptCount val="12"/>
                <c:pt idx="0">
                  <c:v>1189</c:v>
                </c:pt>
                <c:pt idx="1">
                  <c:v>1158</c:v>
                </c:pt>
                <c:pt idx="2">
                  <c:v>1058</c:v>
                </c:pt>
                <c:pt idx="3">
                  <c:v>1243</c:v>
                </c:pt>
                <c:pt idx="4">
                  <c:v>1341</c:v>
                </c:pt>
                <c:pt idx="5">
                  <c:v>1381</c:v>
                </c:pt>
                <c:pt idx="6">
                  <c:v>1190</c:v>
                </c:pt>
                <c:pt idx="7">
                  <c:v>648</c:v>
                </c:pt>
                <c:pt idx="8">
                  <c:v>1199</c:v>
                </c:pt>
                <c:pt idx="9">
                  <c:v>1265</c:v>
                </c:pt>
                <c:pt idx="10">
                  <c:v>1220</c:v>
                </c:pt>
                <c:pt idx="11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71E-82B6-8A2925F1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607088"/>
        <c:axId val="702609248"/>
      </c:barChart>
      <c:catAx>
        <c:axId val="70260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02609248"/>
        <c:crosses val="autoZero"/>
        <c:auto val="1"/>
        <c:lblAlgn val="ctr"/>
        <c:lblOffset val="100"/>
        <c:noMultiLvlLbl val="0"/>
      </c:catAx>
      <c:valAx>
        <c:axId val="7026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0260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Temàtiques ateses</a:t>
            </a:r>
            <a:r>
              <a:rPr lang="ca-ES" b="1" baseline="0"/>
              <a:t> telefònicament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'[1]Tipus atenció telefònica'!$I$24:$I$32</c:f>
              <c:strCache>
                <c:ptCount val="9"/>
                <c:pt idx="0">
                  <c:v>INFORMACIONS SERVEIS I TRÀMITS</c:v>
                </c:pt>
                <c:pt idx="2">
                  <c:v>SUPORT TRAMITACIÓ I CERTIFICATS ELECTRÒNICS</c:v>
                </c:pt>
                <c:pt idx="4">
                  <c:v>HABITATGE</c:v>
                </c:pt>
                <c:pt idx="6">
                  <c:v>AJUTS</c:v>
                </c:pt>
                <c:pt idx="8">
                  <c:v>PADRÓ D'HABITANTS</c:v>
                </c:pt>
              </c:strCache>
            </c:strRef>
          </c:cat>
          <c:val>
            <c:numRef>
              <c:f>'[1]Tipus atenció telefònica'!$J$24:$J$32</c:f>
              <c:numCache>
                <c:formatCode>General</c:formatCode>
                <c:ptCount val="9"/>
                <c:pt idx="0">
                  <c:v>6885</c:v>
                </c:pt>
                <c:pt idx="2">
                  <c:v>5266</c:v>
                </c:pt>
                <c:pt idx="4">
                  <c:v>1531</c:v>
                </c:pt>
                <c:pt idx="6">
                  <c:v>363</c:v>
                </c:pt>
                <c:pt idx="8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435-8FA4-1B1693BD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8273872"/>
        <c:axId val="656262368"/>
      </c:barChart>
      <c:catAx>
        <c:axId val="59827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56262368"/>
        <c:crosses val="autoZero"/>
        <c:auto val="1"/>
        <c:lblAlgn val="ctr"/>
        <c:lblOffset val="100"/>
        <c:noMultiLvlLbl val="0"/>
      </c:catAx>
      <c:valAx>
        <c:axId val="65626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9827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tramitació d'expedients telemàtics de l'OAC</a:t>
            </a:r>
          </a:p>
        </c:rich>
      </c:tx>
      <c:layout>
        <c:manualLayout>
          <c:xMode val="edge"/>
          <c:yMode val="edge"/>
          <c:x val="0.1060971128608923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A-4FEC-BD42-106D6344617B}"/>
                </c:ext>
              </c:extLst>
            </c:dLbl>
            <c:dLbl>
              <c:idx val="1"/>
              <c:layout>
                <c:manualLayout>
                  <c:x val="1.6666666666666666E-2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BA-4FEC-BD42-106D6344617B}"/>
                </c:ext>
              </c:extLst>
            </c:dLbl>
            <c:dLbl>
              <c:idx val="2"/>
              <c:layout>
                <c:manualLayout>
                  <c:x val="-4.7222222222222221E-2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BA-4FEC-BD42-106D6344617B}"/>
                </c:ext>
              </c:extLst>
            </c:dLbl>
            <c:dLbl>
              <c:idx val="3"/>
              <c:layout>
                <c:manualLayout>
                  <c:x val="-4.7222112860892493E-2"/>
                  <c:y val="7.4074256342957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99999999999988E-2"/>
                      <c:h val="3.6967774861475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CBA-4FEC-BD42-106D6344617B}"/>
                </c:ext>
              </c:extLst>
            </c:dLbl>
            <c:dLbl>
              <c:idx val="4"/>
              <c:layout>
                <c:manualLayout>
                  <c:x val="-3.6111111111111108E-2"/>
                  <c:y val="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BA-4FEC-BD42-106D6344617B}"/>
                </c:ext>
              </c:extLst>
            </c:dLbl>
            <c:dLbl>
              <c:idx val="5"/>
              <c:layout>
                <c:manualLayout>
                  <c:x val="-1.0185067526415994E-16"/>
                  <c:y val="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BA-4FEC-BD42-106D6344617B}"/>
                </c:ext>
              </c:extLst>
            </c:dLbl>
            <c:dLbl>
              <c:idx val="6"/>
              <c:layout>
                <c:manualLayout>
                  <c:x val="-5.00000000000001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BA-4FEC-BD42-106D63446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Telemàtic!$I$6:$I$12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Telemàtic!$J$6:$J$12</c:f>
              <c:numCache>
                <c:formatCode>General</c:formatCode>
                <c:ptCount val="7"/>
                <c:pt idx="0">
                  <c:v>2066</c:v>
                </c:pt>
                <c:pt idx="1">
                  <c:v>2724</c:v>
                </c:pt>
                <c:pt idx="2">
                  <c:v>17666</c:v>
                </c:pt>
                <c:pt idx="3">
                  <c:v>20222</c:v>
                </c:pt>
                <c:pt idx="4">
                  <c:v>20883</c:v>
                </c:pt>
                <c:pt idx="5">
                  <c:v>23115</c:v>
                </c:pt>
                <c:pt idx="6">
                  <c:v>25214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A-4FEC-BD42-106D6344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682792"/>
        <c:axId val="772683512"/>
      </c:lineChart>
      <c:catAx>
        <c:axId val="77268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72683512"/>
        <c:crosses val="autoZero"/>
        <c:auto val="1"/>
        <c:lblAlgn val="ctr"/>
        <c:lblOffset val="100"/>
        <c:noMultiLvlLbl val="0"/>
      </c:catAx>
      <c:valAx>
        <c:axId val="77268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7268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'[2]Dades RE'!$D$4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'[2]Dades RE'!$D$5:$D$17</c:f>
              <c:numCache>
                <c:formatCode>General</c:formatCode>
                <c:ptCount val="13"/>
                <c:pt idx="1">
                  <c:v>477</c:v>
                </c:pt>
                <c:pt idx="2">
                  <c:v>494</c:v>
                </c:pt>
                <c:pt idx="3">
                  <c:v>544</c:v>
                </c:pt>
                <c:pt idx="4">
                  <c:v>512</c:v>
                </c:pt>
                <c:pt idx="5">
                  <c:v>799</c:v>
                </c:pt>
                <c:pt idx="6">
                  <c:v>578</c:v>
                </c:pt>
                <c:pt idx="7">
                  <c:v>657</c:v>
                </c:pt>
                <c:pt idx="8">
                  <c:v>442</c:v>
                </c:pt>
                <c:pt idx="9">
                  <c:v>599</c:v>
                </c:pt>
                <c:pt idx="10">
                  <c:v>583</c:v>
                </c:pt>
                <c:pt idx="11">
                  <c:v>510</c:v>
                </c:pt>
                <c:pt idx="12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C-49D5-8B02-79302C692D9F}"/>
            </c:ext>
          </c:extLst>
        </c:ser>
        <c:ser>
          <c:idx val="1"/>
          <c:order val="1"/>
          <c:tx>
            <c:strRef>
              <c:f>'[2]Dades RE'!$E$4</c:f>
              <c:strCache>
                <c:ptCount val="1"/>
                <c:pt idx="0">
                  <c:v>TELEMÀTIC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'[2]Dades RE'!$E$5:$E$17</c:f>
              <c:numCache>
                <c:formatCode>General</c:formatCode>
                <c:ptCount val="13"/>
                <c:pt idx="1">
                  <c:v>571</c:v>
                </c:pt>
                <c:pt idx="2">
                  <c:v>803</c:v>
                </c:pt>
                <c:pt idx="3">
                  <c:v>779</c:v>
                </c:pt>
                <c:pt idx="4">
                  <c:v>705</c:v>
                </c:pt>
                <c:pt idx="5">
                  <c:v>967</c:v>
                </c:pt>
                <c:pt idx="6">
                  <c:v>718</c:v>
                </c:pt>
                <c:pt idx="7">
                  <c:v>863</c:v>
                </c:pt>
                <c:pt idx="8">
                  <c:v>413</c:v>
                </c:pt>
                <c:pt idx="9">
                  <c:v>788</c:v>
                </c:pt>
                <c:pt idx="10">
                  <c:v>884</c:v>
                </c:pt>
                <c:pt idx="11">
                  <c:v>819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C-49D5-8B02-79302C692D9F}"/>
            </c:ext>
          </c:extLst>
        </c:ser>
        <c:ser>
          <c:idx val="2"/>
          <c:order val="2"/>
          <c:tx>
            <c:strRef>
              <c:f>'[2]Dades RE'!$F$4</c:f>
              <c:strCache>
                <c:ptCount val="1"/>
                <c:pt idx="0">
                  <c:v>EACAT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'[2]Dades RE'!$F$5:$F$17</c:f>
              <c:numCache>
                <c:formatCode>General</c:formatCode>
                <c:ptCount val="13"/>
                <c:pt idx="1">
                  <c:v>118</c:v>
                </c:pt>
                <c:pt idx="2">
                  <c:v>173</c:v>
                </c:pt>
                <c:pt idx="3">
                  <c:v>228</c:v>
                </c:pt>
                <c:pt idx="4">
                  <c:v>156</c:v>
                </c:pt>
                <c:pt idx="5">
                  <c:v>198</c:v>
                </c:pt>
                <c:pt idx="6">
                  <c:v>157</c:v>
                </c:pt>
                <c:pt idx="7">
                  <c:v>154</c:v>
                </c:pt>
                <c:pt idx="8">
                  <c:v>98</c:v>
                </c:pt>
                <c:pt idx="9">
                  <c:v>162</c:v>
                </c:pt>
                <c:pt idx="10">
                  <c:v>262</c:v>
                </c:pt>
                <c:pt idx="11">
                  <c:v>312</c:v>
                </c:pt>
                <c:pt idx="1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C-49D5-8B02-79302C692D9F}"/>
            </c:ext>
          </c:extLst>
        </c:ser>
        <c:ser>
          <c:idx val="3"/>
          <c:order val="3"/>
          <c:tx>
            <c:strRef>
              <c:f>'[2]Dades RE'!$G$4</c:f>
              <c:strCache>
                <c:ptCount val="1"/>
                <c:pt idx="0">
                  <c:v>CORREU POSTAL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'[2]Dades RE'!$C$5:$C$17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'[2]Dades RE'!$G$5:$G$17</c:f>
              <c:numCache>
                <c:formatCode>General</c:formatCode>
                <c:ptCount val="13"/>
                <c:pt idx="1">
                  <c:v>15</c:v>
                </c:pt>
                <c:pt idx="2">
                  <c:v>20</c:v>
                </c:pt>
                <c:pt idx="3">
                  <c:v>32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54</c:v>
                </c:pt>
                <c:pt idx="8">
                  <c:v>5</c:v>
                </c:pt>
                <c:pt idx="9">
                  <c:v>20</c:v>
                </c:pt>
                <c:pt idx="10">
                  <c:v>31</c:v>
                </c:pt>
                <c:pt idx="11">
                  <c:v>24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EC-49D5-8B02-79302C69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56752"/>
        <c:axId val="527257080"/>
      </c:barChart>
      <c:catAx>
        <c:axId val="52725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7080"/>
        <c:crosses val="autoZero"/>
        <c:auto val="1"/>
        <c:lblAlgn val="ctr"/>
        <c:lblOffset val="100"/>
        <c:noMultiLvlLbl val="0"/>
      </c:catAx>
      <c:valAx>
        <c:axId val="5272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72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>
                <a:solidFill>
                  <a:sysClr val="windowText" lastClr="000000"/>
                </a:solidFill>
              </a:rPr>
              <a:t>Registres</a:t>
            </a:r>
            <a:r>
              <a:rPr lang="ca-ES" baseline="0">
                <a:solidFill>
                  <a:sysClr val="windowText" lastClr="000000"/>
                </a:solidFill>
              </a:rPr>
              <a:t> electrònics gestionats</a:t>
            </a:r>
            <a:endParaRPr lang="ca-E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'[1]Registre per tipus entrada'!$E$4</c:f>
              <c:strCache>
                <c:ptCount val="1"/>
                <c:pt idx="0">
                  <c:v>Telemàtic (10135)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'[1]Registre per tipus entrada'!$C$5:$C$17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'[1]Registre per tipus entrada'!$E$5:$E$17</c:f>
              <c:numCache>
                <c:formatCode>General</c:formatCode>
                <c:ptCount val="13"/>
                <c:pt idx="1">
                  <c:v>806</c:v>
                </c:pt>
                <c:pt idx="2">
                  <c:v>786</c:v>
                </c:pt>
                <c:pt idx="3">
                  <c:v>800</c:v>
                </c:pt>
                <c:pt idx="4">
                  <c:v>879</c:v>
                </c:pt>
                <c:pt idx="5">
                  <c:v>914</c:v>
                </c:pt>
                <c:pt idx="6">
                  <c:v>945</c:v>
                </c:pt>
                <c:pt idx="7">
                  <c:v>1012</c:v>
                </c:pt>
                <c:pt idx="8">
                  <c:v>514</c:v>
                </c:pt>
                <c:pt idx="9">
                  <c:v>886</c:v>
                </c:pt>
                <c:pt idx="10">
                  <c:v>974</c:v>
                </c:pt>
                <c:pt idx="11">
                  <c:v>986</c:v>
                </c:pt>
                <c:pt idx="12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0-43A6-A985-75C184DE8769}"/>
            </c:ext>
          </c:extLst>
        </c:ser>
        <c:ser>
          <c:idx val="1"/>
          <c:order val="1"/>
          <c:tx>
            <c:strRef>
              <c:f>'[1]Registre per tipus entrada'!$F$4</c:f>
              <c:strCache>
                <c:ptCount val="1"/>
                <c:pt idx="0">
                  <c:v>EACAT (4130)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'[1]Registre per tipus entrada'!$C$5:$C$17</c:f>
              <c:strCache>
                <c:ptCount val="13"/>
                <c:pt idx="1">
                  <c:v>GENER</c:v>
                </c:pt>
                <c:pt idx="2">
                  <c:v>FEBRER</c:v>
                </c:pt>
                <c:pt idx="3">
                  <c:v>MARÇ</c:v>
                </c:pt>
                <c:pt idx="4">
                  <c:v>ABRIL</c:v>
                </c:pt>
                <c:pt idx="5">
                  <c:v>MAIG</c:v>
                </c:pt>
                <c:pt idx="6">
                  <c:v>JUNY</c:v>
                </c:pt>
                <c:pt idx="7">
                  <c:v>JULIOL</c:v>
                </c:pt>
                <c:pt idx="8">
                  <c:v>AGOST</c:v>
                </c:pt>
                <c:pt idx="9">
                  <c:v>SETEMBRE</c:v>
                </c:pt>
                <c:pt idx="10">
                  <c:v>OCTUBRE</c:v>
                </c:pt>
                <c:pt idx="11">
                  <c:v>NOVEMBRE</c:v>
                </c:pt>
                <c:pt idx="12">
                  <c:v>DESEMBRE</c:v>
                </c:pt>
              </c:strCache>
            </c:strRef>
          </c:cat>
          <c:val>
            <c:numRef>
              <c:f>'[1]Registre per tipus entrada'!$F$5:$F$17</c:f>
              <c:numCache>
                <c:formatCode>General</c:formatCode>
                <c:ptCount val="13"/>
                <c:pt idx="1">
                  <c:v>318</c:v>
                </c:pt>
                <c:pt idx="2">
                  <c:v>341</c:v>
                </c:pt>
                <c:pt idx="3">
                  <c:v>385</c:v>
                </c:pt>
                <c:pt idx="4">
                  <c:v>452</c:v>
                </c:pt>
                <c:pt idx="5">
                  <c:v>395</c:v>
                </c:pt>
                <c:pt idx="6">
                  <c:v>334</c:v>
                </c:pt>
                <c:pt idx="7">
                  <c:v>382</c:v>
                </c:pt>
                <c:pt idx="8">
                  <c:v>181</c:v>
                </c:pt>
                <c:pt idx="9">
                  <c:v>288</c:v>
                </c:pt>
                <c:pt idx="10">
                  <c:v>369</c:v>
                </c:pt>
                <c:pt idx="11">
                  <c:v>368</c:v>
                </c:pt>
                <c:pt idx="1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0-43A6-A985-75C184DE8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844280"/>
        <c:axId val="616843624"/>
      </c:barChart>
      <c:catAx>
        <c:axId val="61684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843624"/>
        <c:crosses val="autoZero"/>
        <c:auto val="1"/>
        <c:lblAlgn val="ctr"/>
        <c:lblOffset val="100"/>
        <c:noMultiLvlLbl val="0"/>
      </c:catAx>
      <c:valAx>
        <c:axId val="61684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1684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</a:t>
            </a:r>
            <a:r>
              <a:rPr lang="ca-ES" b="1" baseline="0"/>
              <a:t> tràmits realitzats presencialment a l'OAC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tipus cues i Tràmit'!$T$17</c:f>
              <c:strCache>
                <c:ptCount val="1"/>
                <c:pt idx="0">
                  <c:v>Cita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'[1]Comparativa tipus cues i Tràmit'!$S$18:$S$22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Tràmit'!$T$18:$T$22</c:f>
              <c:numCache>
                <c:formatCode>General</c:formatCode>
                <c:ptCount val="5"/>
                <c:pt idx="0">
                  <c:v>7438</c:v>
                </c:pt>
                <c:pt idx="1">
                  <c:v>13182</c:v>
                </c:pt>
                <c:pt idx="2">
                  <c:v>14794</c:v>
                </c:pt>
                <c:pt idx="3">
                  <c:v>12625</c:v>
                </c:pt>
                <c:pt idx="4">
                  <c:v>11092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4-476F-A66F-430158B43715}"/>
            </c:ext>
          </c:extLst>
        </c:ser>
        <c:ser>
          <c:idx val="1"/>
          <c:order val="1"/>
          <c:tx>
            <c:strRef>
              <c:f>'[1]Comparativa tipus cues i Tràmit'!$U$17</c:f>
              <c:strCache>
                <c:ptCount val="1"/>
                <c:pt idx="0">
                  <c:v>Sense cita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Tràmit'!$S$18:$S$22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Tràmit'!$U$18:$U$22</c:f>
              <c:numCache>
                <c:formatCode>General</c:formatCode>
                <c:ptCount val="5"/>
                <c:pt idx="0">
                  <c:v>6266</c:v>
                </c:pt>
                <c:pt idx="1">
                  <c:v>4425</c:v>
                </c:pt>
                <c:pt idx="2">
                  <c:v>3412</c:v>
                </c:pt>
                <c:pt idx="3">
                  <c:v>8768</c:v>
                </c:pt>
                <c:pt idx="4">
                  <c:v>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4-476F-A66F-430158B43715}"/>
            </c:ext>
          </c:extLst>
        </c:ser>
        <c:ser>
          <c:idx val="2"/>
          <c:order val="2"/>
          <c:tx>
            <c:strRef>
              <c:f>'[1]Comparativa tipus cues i Tràmit'!$V$17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Tràmit'!$S$18:$S$22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Tràmit'!$V$18:$V$22</c:f>
              <c:numCache>
                <c:formatCode>General</c:formatCode>
                <c:ptCount val="5"/>
                <c:pt idx="0">
                  <c:v>4806</c:v>
                </c:pt>
                <c:pt idx="1">
                  <c:v>9644</c:v>
                </c:pt>
                <c:pt idx="2">
                  <c:v>11069</c:v>
                </c:pt>
                <c:pt idx="3">
                  <c:v>13697</c:v>
                </c:pt>
                <c:pt idx="4">
                  <c:v>13993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4-476F-A66F-430158B4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679432"/>
        <c:axId val="403684024"/>
      </c:barChart>
      <c:catAx>
        <c:axId val="40367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3684024"/>
        <c:crosses val="autoZero"/>
        <c:auto val="1"/>
        <c:lblAlgn val="ctr"/>
        <c:lblOffset val="100"/>
        <c:noMultiLvlLbl val="0"/>
      </c:catAx>
      <c:valAx>
        <c:axId val="4036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367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Evolució presentació telemàtica de la </a:t>
            </a:r>
          </a:p>
          <a:p>
            <a:pPr>
              <a:defRPr/>
            </a:pPr>
            <a:r>
              <a:rPr lang="ca-ES" b="1" u="sng"/>
              <a:t>Instància</a:t>
            </a:r>
            <a:r>
              <a:rPr lang="ca-ES" b="1" u="sng" baseline="0"/>
              <a:t> genèrica</a:t>
            </a:r>
            <a:endParaRPr lang="ca-ES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'[1]Comparativa Seu electrònica'!$F$21:$F$33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'[1]Comparativa Seu electrònica'!$G$21:$G$33</c:f>
              <c:numCache>
                <c:formatCode>General</c:formatCode>
                <c:ptCount val="13"/>
                <c:pt idx="0">
                  <c:v>23</c:v>
                </c:pt>
                <c:pt idx="1">
                  <c:v>83</c:v>
                </c:pt>
                <c:pt idx="2">
                  <c:v>328</c:v>
                </c:pt>
                <c:pt idx="3">
                  <c:v>685</c:v>
                </c:pt>
                <c:pt idx="4">
                  <c:v>630</c:v>
                </c:pt>
                <c:pt idx="5">
                  <c:v>1607</c:v>
                </c:pt>
                <c:pt idx="6">
                  <c:v>2402</c:v>
                </c:pt>
                <c:pt idx="7">
                  <c:v>3354</c:v>
                </c:pt>
                <c:pt idx="8">
                  <c:v>12182</c:v>
                </c:pt>
                <c:pt idx="9">
                  <c:v>13368</c:v>
                </c:pt>
                <c:pt idx="10">
                  <c:v>12537</c:v>
                </c:pt>
                <c:pt idx="11">
                  <c:v>12553</c:v>
                </c:pt>
                <c:pt idx="12">
                  <c:v>13182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1-4CF5-AE92-DB95EC154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402016"/>
        <c:axId val="562402672"/>
      </c:lineChart>
      <c:catAx>
        <c:axId val="5624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402672"/>
        <c:crosses val="autoZero"/>
        <c:auto val="1"/>
        <c:lblAlgn val="ctr"/>
        <c:lblOffset val="100"/>
        <c:noMultiLvlLbl val="0"/>
      </c:catAx>
      <c:valAx>
        <c:axId val="56240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4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Evolució</a:t>
            </a:r>
            <a:r>
              <a:rPr lang="en-US" b="1" baseline="0"/>
              <a:t> sol·licitud telemàtica dels</a:t>
            </a:r>
          </a:p>
          <a:p>
            <a:pPr>
              <a:defRPr/>
            </a:pPr>
            <a:r>
              <a:rPr lang="en-US" b="1" baseline="0"/>
              <a:t> </a:t>
            </a:r>
            <a:r>
              <a:rPr lang="en-US" b="1" u="sng" baseline="0"/>
              <a:t>Justificants del Padró d'Habitants  </a:t>
            </a:r>
            <a:endParaRPr lang="en-US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'[1]Comparativa Seu electrònica'!$J$21:$J$33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'[1]Comparativa Seu electrònica'!$K$21:$K$33</c:f>
              <c:numCache>
                <c:formatCode>General</c:formatCode>
                <c:ptCount val="13"/>
                <c:pt idx="0">
                  <c:v>142</c:v>
                </c:pt>
                <c:pt idx="1">
                  <c:v>157</c:v>
                </c:pt>
                <c:pt idx="2">
                  <c:v>239</c:v>
                </c:pt>
                <c:pt idx="3">
                  <c:v>266</c:v>
                </c:pt>
                <c:pt idx="4">
                  <c:v>176</c:v>
                </c:pt>
                <c:pt idx="5">
                  <c:v>156</c:v>
                </c:pt>
                <c:pt idx="6">
                  <c:v>236</c:v>
                </c:pt>
                <c:pt idx="7">
                  <c:v>160</c:v>
                </c:pt>
                <c:pt idx="8">
                  <c:v>695</c:v>
                </c:pt>
                <c:pt idx="9">
                  <c:v>468</c:v>
                </c:pt>
                <c:pt idx="10">
                  <c:v>1150</c:v>
                </c:pt>
                <c:pt idx="11">
                  <c:v>1346</c:v>
                </c:pt>
                <c:pt idx="12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5-46F3-8F6A-0342F0B32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397752"/>
        <c:axId val="562396112"/>
      </c:lineChart>
      <c:catAx>
        <c:axId val="56239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396112"/>
        <c:crosses val="autoZero"/>
        <c:auto val="1"/>
        <c:lblAlgn val="ctr"/>
        <c:lblOffset val="100"/>
        <c:noMultiLvlLbl val="0"/>
      </c:catAx>
      <c:valAx>
        <c:axId val="56239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39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 de les</a:t>
            </a:r>
            <a:r>
              <a:rPr lang="ca-ES" b="1" baseline="0">
                <a:solidFill>
                  <a:sysClr val="windowText" lastClr="000000"/>
                </a:solidFill>
              </a:rPr>
              <a:t> </a:t>
            </a:r>
          </a:p>
          <a:p>
            <a:pPr>
              <a:defRPr/>
            </a:pPr>
            <a:r>
              <a:rPr lang="ca-ES" b="1" baseline="0">
                <a:solidFill>
                  <a:sysClr val="windowText" lastClr="000000"/>
                </a:solidFill>
              </a:rPr>
              <a:t>Queixes, Suggeriments i Propostes</a:t>
            </a:r>
            <a:endParaRPr lang="ca-E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33471128608924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'[1]Comparativa Seu electrònica'!$G$35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'[1]Comparativa Seu electrònica'!$F$36:$F$48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'[1]Comparativa Seu electrònica'!$G$36:$G$48</c:f>
              <c:numCache>
                <c:formatCode>General</c:formatCode>
                <c:ptCount val="13"/>
                <c:pt idx="0">
                  <c:v>115</c:v>
                </c:pt>
                <c:pt idx="1">
                  <c:v>186</c:v>
                </c:pt>
                <c:pt idx="2">
                  <c:v>274</c:v>
                </c:pt>
                <c:pt idx="3">
                  <c:v>661</c:v>
                </c:pt>
                <c:pt idx="4">
                  <c:v>413</c:v>
                </c:pt>
                <c:pt idx="5">
                  <c:v>365</c:v>
                </c:pt>
                <c:pt idx="6">
                  <c:v>457</c:v>
                </c:pt>
                <c:pt idx="7">
                  <c:v>413</c:v>
                </c:pt>
                <c:pt idx="8">
                  <c:v>491</c:v>
                </c:pt>
                <c:pt idx="9">
                  <c:v>264</c:v>
                </c:pt>
                <c:pt idx="10">
                  <c:v>222</c:v>
                </c:pt>
                <c:pt idx="11">
                  <c:v>199</c:v>
                </c:pt>
                <c:pt idx="12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A-45B8-899F-2390B7246A06}"/>
            </c:ext>
          </c:extLst>
        </c:ser>
        <c:ser>
          <c:idx val="1"/>
          <c:order val="1"/>
          <c:tx>
            <c:strRef>
              <c:f>'[1]Comparativa Seu electrònica'!$H$35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'[1]Comparativa Seu electrònica'!$F$36:$F$48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'[1]Comparativa Seu electrònica'!$H$36:$H$48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A-45B8-899F-2390B724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906184"/>
        <c:axId val="499907496"/>
      </c:lineChart>
      <c:catAx>
        <c:axId val="49990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907496"/>
        <c:crosses val="autoZero"/>
        <c:auto val="1"/>
        <c:lblAlgn val="ctr"/>
        <c:lblOffset val="100"/>
        <c:noMultiLvlLbl val="0"/>
      </c:catAx>
      <c:valAx>
        <c:axId val="49990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90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Comparativa</a:t>
            </a:r>
            <a:r>
              <a:rPr lang="ca-ES" b="1" baseline="0">
                <a:solidFill>
                  <a:sysClr val="windowText" lastClr="000000"/>
                </a:solidFill>
              </a:rPr>
              <a:t> alta usuaris/es i consultes a l'OAC</a:t>
            </a:r>
            <a:endParaRPr lang="ca-E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1252086801929124"/>
          <c:y val="2.4615384615384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Whatsapp'!$B$39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Whatsapp'!$A$40:$A$41</c:f>
              <c:strCache>
                <c:ptCount val="2"/>
                <c:pt idx="0">
                  <c:v>Alta usuaris/es</c:v>
                </c:pt>
                <c:pt idx="1">
                  <c:v>Consultes OAC</c:v>
                </c:pt>
              </c:strCache>
            </c:strRef>
          </c:cat>
          <c:val>
            <c:numRef>
              <c:f>'[1]Comparativa Whatsapp'!$B$40:$B$41</c:f>
              <c:numCache>
                <c:formatCode>General</c:formatCode>
                <c:ptCount val="2"/>
                <c:pt idx="0">
                  <c:v>840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C-4121-8CC2-E8201A943B96}"/>
            </c:ext>
          </c:extLst>
        </c:ser>
        <c:ser>
          <c:idx val="1"/>
          <c:order val="1"/>
          <c:tx>
            <c:strRef>
              <c:f>'[1]Comparativa Whatsapp'!$C$39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Whatsapp'!$A$40:$A$41</c:f>
              <c:strCache>
                <c:ptCount val="2"/>
                <c:pt idx="0">
                  <c:v>Alta usuaris/es</c:v>
                </c:pt>
                <c:pt idx="1">
                  <c:v>Consultes OAC</c:v>
                </c:pt>
              </c:strCache>
            </c:strRef>
          </c:cat>
          <c:val>
            <c:numRef>
              <c:f>'[1]Comparativa Whatsapp'!$C$40:$C$41</c:f>
              <c:numCache>
                <c:formatCode>General</c:formatCode>
                <c:ptCount val="2"/>
                <c:pt idx="0">
                  <c:v>1094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C-4121-8CC2-E8201A943B96}"/>
            </c:ext>
          </c:extLst>
        </c:ser>
        <c:ser>
          <c:idx val="2"/>
          <c:order val="2"/>
          <c:tx>
            <c:strRef>
              <c:f>'[1]Comparativa Whatsapp'!$D$39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Whatsapp'!$A$40:$A$41</c:f>
              <c:strCache>
                <c:ptCount val="2"/>
                <c:pt idx="0">
                  <c:v>Alta usuaris/es</c:v>
                </c:pt>
                <c:pt idx="1">
                  <c:v>Consultes OAC</c:v>
                </c:pt>
              </c:strCache>
            </c:strRef>
          </c:cat>
          <c:val>
            <c:numRef>
              <c:f>'[1]Comparativa Whatsapp'!$D$40:$D$41</c:f>
              <c:numCache>
                <c:formatCode>General</c:formatCode>
                <c:ptCount val="2"/>
                <c:pt idx="0">
                  <c:v>1191</c:v>
                </c:pt>
                <c:pt idx="1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C-4121-8CC2-E8201A943B96}"/>
            </c:ext>
          </c:extLst>
        </c:ser>
        <c:ser>
          <c:idx val="3"/>
          <c:order val="3"/>
          <c:tx>
            <c:strRef>
              <c:f>'[1]Comparativa Whatsapp'!$E$39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Whatsapp'!$A$40:$A$41</c:f>
              <c:strCache>
                <c:ptCount val="2"/>
                <c:pt idx="0">
                  <c:v>Alta usuaris/es</c:v>
                </c:pt>
                <c:pt idx="1">
                  <c:v>Consultes OAC</c:v>
                </c:pt>
              </c:strCache>
            </c:strRef>
          </c:cat>
          <c:val>
            <c:numRef>
              <c:f>'[1]Comparativa Whatsapp'!$E$40:$E$41</c:f>
              <c:numCache>
                <c:formatCode>General</c:formatCode>
                <c:ptCount val="2"/>
                <c:pt idx="0">
                  <c:v>1401</c:v>
                </c:pt>
                <c:pt idx="1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C-4121-8CC2-E8201A943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643800"/>
        <c:axId val="508645768"/>
      </c:barChart>
      <c:catAx>
        <c:axId val="50864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08645768"/>
        <c:crosses val="autoZero"/>
        <c:auto val="1"/>
        <c:lblAlgn val="ctr"/>
        <c:lblOffset val="100"/>
        <c:noMultiLvlLbl val="0"/>
      </c:catAx>
      <c:valAx>
        <c:axId val="50864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0864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de tràmits presencials realitzats amb cita i sense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tipus cues i Tràmit'!$T$25</c:f>
              <c:strCache>
                <c:ptCount val="1"/>
                <c:pt idx="0">
                  <c:v>Cita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Tràmit'!$S$26:$S$30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Tràmit'!$T$26:$T$30</c:f>
              <c:numCache>
                <c:formatCode>General</c:formatCode>
                <c:ptCount val="5"/>
                <c:pt idx="0">
                  <c:v>7438</c:v>
                </c:pt>
                <c:pt idx="1">
                  <c:v>13182</c:v>
                </c:pt>
                <c:pt idx="2">
                  <c:v>14794</c:v>
                </c:pt>
                <c:pt idx="3">
                  <c:v>12625</c:v>
                </c:pt>
                <c:pt idx="4">
                  <c:v>11092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A-4986-9CA3-FD4538DD4902}"/>
            </c:ext>
          </c:extLst>
        </c:ser>
        <c:ser>
          <c:idx val="1"/>
          <c:order val="1"/>
          <c:tx>
            <c:strRef>
              <c:f>'[1]Comparativa tipus cues i Tràmit'!$U$25</c:f>
              <c:strCache>
                <c:ptCount val="1"/>
                <c:pt idx="0">
                  <c:v>Sense cita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Tràmit'!$S$26:$S$30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Tràmit'!$U$26:$U$30</c:f>
              <c:numCache>
                <c:formatCode>General</c:formatCode>
                <c:ptCount val="5"/>
                <c:pt idx="0">
                  <c:v>11072</c:v>
                </c:pt>
                <c:pt idx="1">
                  <c:v>14069</c:v>
                </c:pt>
                <c:pt idx="2">
                  <c:v>14481</c:v>
                </c:pt>
                <c:pt idx="3">
                  <c:v>22465</c:v>
                </c:pt>
                <c:pt idx="4">
                  <c:v>27908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A-4986-9CA3-FD4538DD4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003688"/>
        <c:axId val="539001720"/>
      </c:barChart>
      <c:catAx>
        <c:axId val="53900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9001720"/>
        <c:crosses val="autoZero"/>
        <c:auto val="1"/>
        <c:lblAlgn val="ctr"/>
        <c:lblOffset val="100"/>
        <c:noMultiLvlLbl val="0"/>
      </c:catAx>
      <c:valAx>
        <c:axId val="53900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900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Comparativa de</a:t>
            </a:r>
            <a:r>
              <a:rPr lang="en-US" b="1" baseline="0"/>
              <a:t> </a:t>
            </a:r>
            <a:r>
              <a:rPr lang="en-US" b="1" u="sng"/>
              <a:t>tràmits</a:t>
            </a:r>
            <a:r>
              <a:rPr lang="en-US" b="1"/>
              <a:t> presencials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tipus cues i Tràmit'!$S$34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tipus cues i Tràmit'!$V$33</c:f>
              <c:strCache>
                <c:ptCount val="1"/>
                <c:pt idx="0">
                  <c:v>total tràmits</c:v>
                </c:pt>
              </c:strCache>
            </c:strRef>
          </c:cat>
          <c:val>
            <c:numRef>
              <c:f>'[1]Comparativa tipus cues i Tràmit'!$V$34</c:f>
              <c:numCache>
                <c:formatCode>General</c:formatCode>
                <c:ptCount val="1"/>
                <c:pt idx="0">
                  <c:v>18510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4-419A-B88C-BB760F89F9C0}"/>
            </c:ext>
          </c:extLst>
        </c:ser>
        <c:ser>
          <c:idx val="1"/>
          <c:order val="1"/>
          <c:tx>
            <c:strRef>
              <c:f>'[1]Comparativa tipus cues i Tràmit'!$S$35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tipus cues i Tràmit'!$V$33</c:f>
              <c:strCache>
                <c:ptCount val="1"/>
                <c:pt idx="0">
                  <c:v>total tràmits</c:v>
                </c:pt>
              </c:strCache>
            </c:strRef>
          </c:cat>
          <c:val>
            <c:numRef>
              <c:f>'[1]Comparativa tipus cues i Tràmit'!$V$35</c:f>
              <c:numCache>
                <c:formatCode>General</c:formatCode>
                <c:ptCount val="1"/>
                <c:pt idx="0">
                  <c:v>27251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4-419A-B88C-BB760F89F9C0}"/>
            </c:ext>
          </c:extLst>
        </c:ser>
        <c:ser>
          <c:idx val="2"/>
          <c:order val="2"/>
          <c:tx>
            <c:strRef>
              <c:f>'[1]Comparativa tipus cues i Tràmit'!$S$36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tipus cues i Tràmit'!$V$33</c:f>
              <c:strCache>
                <c:ptCount val="1"/>
                <c:pt idx="0">
                  <c:v>total tràmits</c:v>
                </c:pt>
              </c:strCache>
            </c:strRef>
          </c:cat>
          <c:val>
            <c:numRef>
              <c:f>'[1]Comparativa tipus cues i Tràmit'!$V$36</c:f>
              <c:numCache>
                <c:formatCode>General</c:formatCode>
                <c:ptCount val="1"/>
                <c:pt idx="0">
                  <c:v>29275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4-419A-B88C-BB760F89F9C0}"/>
            </c:ext>
          </c:extLst>
        </c:ser>
        <c:ser>
          <c:idx val="3"/>
          <c:order val="3"/>
          <c:tx>
            <c:strRef>
              <c:f>'[1]Comparativa tipus cues i Tràmit'!$S$37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tipus cues i Tràmit'!$V$33</c:f>
              <c:strCache>
                <c:ptCount val="1"/>
                <c:pt idx="0">
                  <c:v>total tràmits</c:v>
                </c:pt>
              </c:strCache>
            </c:strRef>
          </c:cat>
          <c:val>
            <c:numRef>
              <c:f>'[1]Comparativa tipus cues i Tràmit'!$V$37</c:f>
              <c:numCache>
                <c:formatCode>General</c:formatCode>
                <c:ptCount val="1"/>
                <c:pt idx="0">
                  <c:v>35090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4-419A-B88C-BB760F89F9C0}"/>
            </c:ext>
          </c:extLst>
        </c:ser>
        <c:ser>
          <c:idx val="4"/>
          <c:order val="4"/>
          <c:tx>
            <c:strRef>
              <c:f>'[1]Comparativa tipus cues i Tràmit'!$S$38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tipus cues i Tràmit'!$V$33</c:f>
              <c:strCache>
                <c:ptCount val="1"/>
                <c:pt idx="0">
                  <c:v>total tràmits</c:v>
                </c:pt>
              </c:strCache>
            </c:strRef>
          </c:cat>
          <c:val>
            <c:numRef>
              <c:f>'[1]Comparativa tipus cues i Tràmit'!$V$38</c:f>
              <c:numCache>
                <c:formatCode>General</c:formatCode>
                <c:ptCount val="1"/>
                <c:pt idx="0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4-419A-B88C-BB760F89F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361792"/>
        <c:axId val="591357856"/>
      </c:barChart>
      <c:catAx>
        <c:axId val="5913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91357856"/>
        <c:crosses val="autoZero"/>
        <c:auto val="1"/>
        <c:lblAlgn val="ctr"/>
        <c:lblOffset val="100"/>
        <c:noMultiLvlLbl val="0"/>
      </c:catAx>
      <c:valAx>
        <c:axId val="59135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913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</a:t>
            </a:r>
            <a:r>
              <a:rPr lang="ca-ES" b="1" baseline="0"/>
              <a:t> tipus de </a:t>
            </a:r>
            <a:r>
              <a:rPr lang="ca-ES" b="1" u="sng" baseline="0"/>
              <a:t>visites</a:t>
            </a:r>
            <a:r>
              <a:rPr lang="ca-ES" b="1" baseline="0"/>
              <a:t> ateses 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tipus cues i Tràmit'!$J$42</c:f>
              <c:strCache>
                <c:ptCount val="1"/>
                <c:pt idx="0">
                  <c:v>Cita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Tràmit'!$I$43:$I$47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Tràmit'!$J$43:$J$47</c:f>
              <c:numCache>
                <c:formatCode>General</c:formatCode>
                <c:ptCount val="5"/>
                <c:pt idx="0">
                  <c:v>3096</c:v>
                </c:pt>
                <c:pt idx="1">
                  <c:v>5967</c:v>
                </c:pt>
                <c:pt idx="2">
                  <c:v>6322</c:v>
                </c:pt>
                <c:pt idx="3">
                  <c:v>5155</c:v>
                </c:pt>
                <c:pt idx="4">
                  <c:v>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5-479D-96F6-EE3606138099}"/>
            </c:ext>
          </c:extLst>
        </c:ser>
        <c:ser>
          <c:idx val="1"/>
          <c:order val="1"/>
          <c:tx>
            <c:strRef>
              <c:f>'[1]Comparativa tipus cues i Tràmit'!$K$42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Tràmit'!$I$43:$I$47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Tràmit'!$K$43:$K$47</c:f>
              <c:numCache>
                <c:formatCode>General</c:formatCode>
                <c:ptCount val="5"/>
                <c:pt idx="0">
                  <c:v>2965</c:v>
                </c:pt>
                <c:pt idx="1">
                  <c:v>2181</c:v>
                </c:pt>
                <c:pt idx="2">
                  <c:v>1699</c:v>
                </c:pt>
                <c:pt idx="3">
                  <c:v>4385</c:v>
                </c:pt>
                <c:pt idx="4">
                  <c:v>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5-479D-96F6-EE3606138099}"/>
            </c:ext>
          </c:extLst>
        </c:ser>
        <c:ser>
          <c:idx val="2"/>
          <c:order val="2"/>
          <c:tx>
            <c:strRef>
              <c:f>'[1]Comparativa tipus cues i Tràmit'!$L$42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Tràmit'!$I$43:$I$47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Tràmit'!$L$43:$L$47</c:f>
              <c:numCache>
                <c:formatCode>General</c:formatCode>
                <c:ptCount val="5"/>
                <c:pt idx="0">
                  <c:v>3475</c:v>
                </c:pt>
                <c:pt idx="1">
                  <c:v>7250</c:v>
                </c:pt>
                <c:pt idx="2">
                  <c:v>8498</c:v>
                </c:pt>
                <c:pt idx="3">
                  <c:v>9431</c:v>
                </c:pt>
                <c:pt idx="4">
                  <c:v>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5-479D-96F6-EE360613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975912"/>
        <c:axId val="603974928"/>
      </c:barChart>
      <c:catAx>
        <c:axId val="60397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3974928"/>
        <c:crosses val="autoZero"/>
        <c:auto val="1"/>
        <c:lblAlgn val="ctr"/>
        <c:lblOffset val="100"/>
        <c:noMultiLvlLbl val="0"/>
      </c:catAx>
      <c:valAx>
        <c:axId val="6039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397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tipus </a:t>
            </a:r>
            <a:r>
              <a:rPr lang="ca-ES" b="1" u="sng"/>
              <a:t>visites</a:t>
            </a:r>
            <a:r>
              <a:rPr lang="ca-ES" b="1"/>
              <a:t> ateses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'[1]Comparativa tipus cues i Tràmit'!$J$42</c:f>
              <c:strCache>
                <c:ptCount val="1"/>
                <c:pt idx="0">
                  <c:v>Cita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Tràmit'!$I$43:$I$47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Tràmit'!$J$43:$J$47</c:f>
              <c:numCache>
                <c:formatCode>General</c:formatCode>
                <c:ptCount val="5"/>
                <c:pt idx="0">
                  <c:v>3096</c:v>
                </c:pt>
                <c:pt idx="1">
                  <c:v>5967</c:v>
                </c:pt>
                <c:pt idx="2">
                  <c:v>6322</c:v>
                </c:pt>
                <c:pt idx="3">
                  <c:v>5155</c:v>
                </c:pt>
                <c:pt idx="4">
                  <c:v>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2-4359-B76C-93FDE2FFC4B1}"/>
            </c:ext>
          </c:extLst>
        </c:ser>
        <c:ser>
          <c:idx val="1"/>
          <c:order val="1"/>
          <c:tx>
            <c:strRef>
              <c:f>'[1]Comparativa tipus cues i Tràmit'!$M$42</c:f>
              <c:strCache>
                <c:ptCount val="1"/>
                <c:pt idx="0">
                  <c:v>Sense cita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'[1]Comparativa tipus cues i Tràmit'!$I$43:$I$47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'[1]Comparativa tipus cues i Tràmit'!$M$43:$M$47</c:f>
              <c:numCache>
                <c:formatCode>General</c:formatCode>
                <c:ptCount val="5"/>
                <c:pt idx="0">
                  <c:v>6440</c:v>
                </c:pt>
                <c:pt idx="1">
                  <c:v>9431</c:v>
                </c:pt>
                <c:pt idx="2">
                  <c:v>10197</c:v>
                </c:pt>
                <c:pt idx="3">
                  <c:v>13816</c:v>
                </c:pt>
                <c:pt idx="4">
                  <c:v>16372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2-4359-B76C-93FDE2FFC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09016"/>
        <c:axId val="498207704"/>
      </c:barChart>
      <c:catAx>
        <c:axId val="49820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8207704"/>
        <c:crosses val="autoZero"/>
        <c:auto val="1"/>
        <c:lblAlgn val="ctr"/>
        <c:lblOffset val="100"/>
        <c:noMultiLvlLbl val="0"/>
      </c:catAx>
      <c:valAx>
        <c:axId val="49820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820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Comparativa </a:t>
            </a:r>
            <a:r>
              <a:rPr lang="en-US" b="1" u="sng"/>
              <a:t>visites</a:t>
            </a:r>
            <a:r>
              <a:rPr lang="en-US" b="1"/>
              <a:t> presencials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 canals presencials '!$D$43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'Comparativa canals presencials '!$I$43</c:f>
              <c:numCache>
                <c:formatCode>General</c:formatCode>
                <c:ptCount val="1"/>
                <c:pt idx="0">
                  <c:v>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F-415D-9F67-8BDE1515AB5B}"/>
            </c:ext>
          </c:extLst>
        </c:ser>
        <c:ser>
          <c:idx val="1"/>
          <c:order val="1"/>
          <c:tx>
            <c:strRef>
              <c:f>'Comparativa canals presencials '!$D$44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'Comparativa canals presencials '!$I$44</c:f>
              <c:numCache>
                <c:formatCode>General</c:formatCode>
                <c:ptCount val="1"/>
                <c:pt idx="0">
                  <c:v>15398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F-415D-9F67-8BDE1515AB5B}"/>
            </c:ext>
          </c:extLst>
        </c:ser>
        <c:ser>
          <c:idx val="2"/>
          <c:order val="2"/>
          <c:tx>
            <c:strRef>
              <c:f>'Comparativa canals presencials '!$D$45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'Comparativa canals presencials '!$I$45</c:f>
              <c:numCache>
                <c:formatCode>General</c:formatCode>
                <c:ptCount val="1"/>
                <c:pt idx="0">
                  <c:v>16519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F-415D-9F67-8BDE1515AB5B}"/>
            </c:ext>
          </c:extLst>
        </c:ser>
        <c:ser>
          <c:idx val="3"/>
          <c:order val="3"/>
          <c:tx>
            <c:strRef>
              <c:f>'Comparativa canals presencials '!$D$46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'Comparativa canals presencials '!$I$46</c:f>
              <c:numCache>
                <c:formatCode>General</c:formatCode>
                <c:ptCount val="1"/>
                <c:pt idx="0">
                  <c:v>18971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F-415D-9F67-8BDE1515AB5B}"/>
            </c:ext>
          </c:extLst>
        </c:ser>
        <c:ser>
          <c:idx val="4"/>
          <c:order val="4"/>
          <c:tx>
            <c:strRef>
              <c:f>'Comparativa canals presencials '!$D$47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'Comparativa canals presencials '!$I$47</c:f>
              <c:numCache>
                <c:formatCode>General</c:formatCode>
                <c:ptCount val="1"/>
                <c:pt idx="0">
                  <c:v>20745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2F-415D-9F67-8BDE1515A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515976"/>
        <c:axId val="697510728"/>
      </c:barChart>
      <c:catAx>
        <c:axId val="69751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7510728"/>
        <c:crosses val="autoZero"/>
        <c:auto val="1"/>
        <c:lblAlgn val="ctr"/>
        <c:lblOffset val="100"/>
        <c:noMultiLvlLbl val="0"/>
      </c:catAx>
      <c:valAx>
        <c:axId val="69751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751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Tràmits presencials - Comparativa</a:t>
            </a:r>
            <a:r>
              <a:rPr lang="ca-ES" b="1" baseline="0"/>
              <a:t> anual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'Tipus tràmits presencials'!$K$15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tràmits presencials'!$J$16:$J$19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tràmits presencials'!$K$16:$K$19</c:f>
              <c:numCache>
                <c:formatCode>General</c:formatCode>
                <c:ptCount val="4"/>
                <c:pt idx="0">
                  <c:v>7100</c:v>
                </c:pt>
                <c:pt idx="1">
                  <c:v>10783</c:v>
                </c:pt>
                <c:pt idx="2">
                  <c:v>2181</c:v>
                </c:pt>
                <c:pt idx="3">
                  <c:v>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5-4E9A-B4AD-49DCBA047E94}"/>
            </c:ext>
          </c:extLst>
        </c:ser>
        <c:ser>
          <c:idx val="1"/>
          <c:order val="1"/>
          <c:tx>
            <c:strRef>
              <c:f>'Tipus tràmits presencials'!$L$15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tràmits presencials'!$J$16:$J$19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tràmits presencials'!$L$16:$L$19</c:f>
              <c:numCache>
                <c:formatCode>General</c:formatCode>
                <c:ptCount val="4"/>
                <c:pt idx="0">
                  <c:v>6610</c:v>
                </c:pt>
                <c:pt idx="1">
                  <c:v>11527</c:v>
                </c:pt>
                <c:pt idx="2">
                  <c:v>1636</c:v>
                </c:pt>
                <c:pt idx="3">
                  <c:v>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5-4E9A-B4AD-49DCBA047E94}"/>
            </c:ext>
          </c:extLst>
        </c:ser>
        <c:ser>
          <c:idx val="2"/>
          <c:order val="2"/>
          <c:tx>
            <c:strRef>
              <c:f>'Tipus tràmits presencials'!$M$15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tràmits presencials'!$J$16:$J$19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tràmits presencials'!$M$16:$M$19</c:f>
              <c:numCache>
                <c:formatCode>General</c:formatCode>
                <c:ptCount val="4"/>
                <c:pt idx="0">
                  <c:v>6108</c:v>
                </c:pt>
                <c:pt idx="1">
                  <c:v>13126</c:v>
                </c:pt>
                <c:pt idx="2">
                  <c:v>2064</c:v>
                </c:pt>
                <c:pt idx="3">
                  <c:v>16977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25-4E9A-B4AD-49DCBA047E94}"/>
            </c:ext>
          </c:extLst>
        </c:ser>
        <c:ser>
          <c:idx val="3"/>
          <c:order val="3"/>
          <c:tx>
            <c:strRef>
              <c:f>'Tipus tràmits presencials'!$N$15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'Tipus tràmits presencials'!$J$16:$J$19</c:f>
              <c:strCache>
                <c:ptCount val="4"/>
                <c:pt idx="0">
                  <c:v>Registre d'Entrada</c:v>
                </c:pt>
                <c:pt idx="1">
                  <c:v>Padró Habitants</c:v>
                </c:pt>
                <c:pt idx="2">
                  <c:v>Campanyes</c:v>
                </c:pt>
                <c:pt idx="3">
                  <c:v>Tràmits generals</c:v>
                </c:pt>
              </c:strCache>
            </c:strRef>
          </c:cat>
          <c:val>
            <c:numRef>
              <c:f>'Tipus tràmits presencials'!$N$16:$N$19</c:f>
              <c:numCache>
                <c:formatCode>General</c:formatCode>
                <c:ptCount val="4"/>
                <c:pt idx="0">
                  <c:v>6676</c:v>
                </c:pt>
                <c:pt idx="1">
                  <c:v>14273</c:v>
                </c:pt>
                <c:pt idx="2">
                  <c:v>2803</c:v>
                </c:pt>
                <c:pt idx="3">
                  <c:v>16893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5-4E9A-B4AD-49DCBA047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0293568"/>
        <c:axId val="870292848"/>
      </c:barChart>
      <c:catAx>
        <c:axId val="87029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70292848"/>
        <c:crosses val="autoZero"/>
        <c:auto val="1"/>
        <c:lblAlgn val="ctr"/>
        <c:lblOffset val="100"/>
        <c:noMultiLvlLbl val="0"/>
      </c:catAx>
      <c:valAx>
        <c:axId val="87029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7029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26</xdr:row>
      <xdr:rowOff>0</xdr:rowOff>
    </xdr:from>
    <xdr:to>
      <xdr:col>8</xdr:col>
      <xdr:colOff>419100</xdr:colOff>
      <xdr:row>40</xdr:row>
      <xdr:rowOff>57150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476249</xdr:colOff>
      <xdr:row>3</xdr:row>
      <xdr:rowOff>142875</xdr:rowOff>
    </xdr:from>
    <xdr:to>
      <xdr:col>12</xdr:col>
      <xdr:colOff>133350</xdr:colOff>
      <xdr:row>23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257175</xdr:colOff>
      <xdr:row>18</xdr:row>
      <xdr:rowOff>161925</xdr:rowOff>
    </xdr:from>
    <xdr:to>
      <xdr:col>25</xdr:col>
      <xdr:colOff>628650</xdr:colOff>
      <xdr:row>33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7BEFB-2EE7-49D6-82B3-2ABA9CECF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18</xdr:row>
      <xdr:rowOff>161925</xdr:rowOff>
    </xdr:from>
    <xdr:to>
      <xdr:col>20</xdr:col>
      <xdr:colOff>95250</xdr:colOff>
      <xdr:row>34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CC929E-C29A-484B-88B8-9A3148D6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447674</xdr:colOff>
      <xdr:row>38</xdr:row>
      <xdr:rowOff>152399</xdr:rowOff>
    </xdr:from>
    <xdr:to>
      <xdr:col>18</xdr:col>
      <xdr:colOff>447675</xdr:colOff>
      <xdr:row>55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FCFB97-C0CF-4DDB-9213-84C7AB346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41</xdr:row>
      <xdr:rowOff>190500</xdr:rowOff>
    </xdr:from>
    <xdr:to>
      <xdr:col>8</xdr:col>
      <xdr:colOff>9525</xdr:colOff>
      <xdr:row>57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0DFFC1-A560-4883-8B3D-9F696B798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8</xdr:row>
      <xdr:rowOff>190500</xdr:rowOff>
    </xdr:from>
    <xdr:to>
      <xdr:col>28</xdr:col>
      <xdr:colOff>104775</xdr:colOff>
      <xdr:row>20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142874</xdr:colOff>
      <xdr:row>21</xdr:row>
      <xdr:rowOff>95250</xdr:rowOff>
    </xdr:from>
    <xdr:to>
      <xdr:col>29</xdr:col>
      <xdr:colOff>238125</xdr:colOff>
      <xdr:row>34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95250</xdr:colOff>
      <xdr:row>36</xdr:row>
      <xdr:rowOff>171449</xdr:rowOff>
    </xdr:from>
    <xdr:to>
      <xdr:col>27</xdr:col>
      <xdr:colOff>76200</xdr:colOff>
      <xdr:row>48</xdr:row>
      <xdr:rowOff>161924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914400</xdr:colOff>
      <xdr:row>5</xdr:row>
      <xdr:rowOff>152400</xdr:rowOff>
    </xdr:from>
    <xdr:to>
      <xdr:col>14</xdr:col>
      <xdr:colOff>400050</xdr:colOff>
      <xdr:row>19</xdr:row>
      <xdr:rowOff>19049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552449</xdr:colOff>
      <xdr:row>19</xdr:row>
      <xdr:rowOff>142874</xdr:rowOff>
    </xdr:from>
    <xdr:to>
      <xdr:col>12</xdr:col>
      <xdr:colOff>676274</xdr:colOff>
      <xdr:row>32</xdr:row>
      <xdr:rowOff>247649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40</xdr:row>
      <xdr:rowOff>66675</xdr:rowOff>
    </xdr:from>
    <xdr:to>
      <xdr:col>14</xdr:col>
      <xdr:colOff>171450</xdr:colOff>
      <xdr:row>53</xdr:row>
      <xdr:rowOff>19050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21</xdr:row>
      <xdr:rowOff>180974</xdr:rowOff>
    </xdr:from>
    <xdr:to>
      <xdr:col>13</xdr:col>
      <xdr:colOff>76201</xdr:colOff>
      <xdr:row>40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FBA7DB-9E08-DBC9-5994-30E49A1C7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43</xdr:row>
      <xdr:rowOff>142875</xdr:rowOff>
    </xdr:from>
    <xdr:to>
      <xdr:col>5</xdr:col>
      <xdr:colOff>571500</xdr:colOff>
      <xdr:row>58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50A843-475F-4AB0-8314-034CD013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43</xdr:row>
      <xdr:rowOff>161925</xdr:rowOff>
    </xdr:from>
    <xdr:to>
      <xdr:col>12</xdr:col>
      <xdr:colOff>638175</xdr:colOff>
      <xdr:row>58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8C20EB0-8259-42F4-A258-B0A91E472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16</xdr:row>
      <xdr:rowOff>171450</xdr:rowOff>
    </xdr:from>
    <xdr:to>
      <xdr:col>21</xdr:col>
      <xdr:colOff>123825</xdr:colOff>
      <xdr:row>31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891EAC-0E93-4F99-8D1E-0F3BC1889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685800</xdr:colOff>
      <xdr:row>17</xdr:row>
      <xdr:rowOff>47625</xdr:rowOff>
    </xdr:from>
    <xdr:to>
      <xdr:col>14</xdr:col>
      <xdr:colOff>533400</xdr:colOff>
      <xdr:row>31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FDE94C-43C3-454F-9EBE-CDE687632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762000</xdr:colOff>
      <xdr:row>34</xdr:row>
      <xdr:rowOff>9525</xdr:rowOff>
    </xdr:from>
    <xdr:to>
      <xdr:col>14</xdr:col>
      <xdr:colOff>609600</xdr:colOff>
      <xdr:row>48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F40DC9-6539-4F30-8045-5A63975C0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761999</xdr:colOff>
      <xdr:row>84</xdr:row>
      <xdr:rowOff>190499</xdr:rowOff>
    </xdr:from>
    <xdr:to>
      <xdr:col>10</xdr:col>
      <xdr:colOff>485775</xdr:colOff>
      <xdr:row>102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3A903E-ABA4-40EF-87E0-4800D4077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638175</xdr:colOff>
      <xdr:row>0</xdr:row>
      <xdr:rowOff>209550</xdr:rowOff>
    </xdr:from>
    <xdr:to>
      <xdr:col>19</xdr:col>
      <xdr:colOff>66675</xdr:colOff>
      <xdr:row>15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DE618F6-8DC1-4B6A-BFBE-CEB11FEB0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123825</xdr:colOff>
      <xdr:row>16</xdr:row>
      <xdr:rowOff>171450</xdr:rowOff>
    </xdr:from>
    <xdr:to>
      <xdr:col>21</xdr:col>
      <xdr:colOff>123825</xdr:colOff>
      <xdr:row>31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00CA89E-F95E-4D40-9C2D-7C8FF797A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685800</xdr:colOff>
      <xdr:row>17</xdr:row>
      <xdr:rowOff>47625</xdr:rowOff>
    </xdr:from>
    <xdr:to>
      <xdr:col>14</xdr:col>
      <xdr:colOff>533400</xdr:colOff>
      <xdr:row>31</xdr:row>
      <xdr:rowOff>123825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E24CE3E-D04D-4504-AEA0-E1BA56CC4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762000</xdr:colOff>
      <xdr:row>34</xdr:row>
      <xdr:rowOff>9525</xdr:rowOff>
    </xdr:from>
    <xdr:to>
      <xdr:col>14</xdr:col>
      <xdr:colOff>609600</xdr:colOff>
      <xdr:row>48</xdr:row>
      <xdr:rowOff>85725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ABA71E9-1BC6-4D10-9C79-03505CD2E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761999</xdr:colOff>
      <xdr:row>84</xdr:row>
      <xdr:rowOff>190499</xdr:rowOff>
    </xdr:from>
    <xdr:to>
      <xdr:col>10</xdr:col>
      <xdr:colOff>485775</xdr:colOff>
      <xdr:row>102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69F3ACC-DE7B-434A-B2D5-7FC999ED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638175</xdr:colOff>
      <xdr:row>0</xdr:row>
      <xdr:rowOff>209550</xdr:rowOff>
    </xdr:from>
    <xdr:to>
      <xdr:col>19</xdr:col>
      <xdr:colOff>66675</xdr:colOff>
      <xdr:row>15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DA3787D-E762-4E57-BA63-B501567C4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466724</xdr:colOff>
      <xdr:row>17</xdr:row>
      <xdr:rowOff>19050</xdr:rowOff>
    </xdr:from>
    <xdr:to>
      <xdr:col>6</xdr:col>
      <xdr:colOff>409574</xdr:colOff>
      <xdr:row>32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7863D55-9A67-48BF-A249-E13A6044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676275</xdr:colOff>
      <xdr:row>32</xdr:row>
      <xdr:rowOff>95250</xdr:rowOff>
    </xdr:from>
    <xdr:to>
      <xdr:col>6</xdr:col>
      <xdr:colOff>495300</xdr:colOff>
      <xdr:row>46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229A56BD-73AA-4E96-8241-A7C5B7D0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600075</xdr:colOff>
      <xdr:row>24</xdr:row>
      <xdr:rowOff>0</xdr:rowOff>
    </xdr:from>
    <xdr:to>
      <xdr:col>26</xdr:col>
      <xdr:colOff>600075</xdr:colOff>
      <xdr:row>37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788C80-CCD5-46F5-8198-6057DD49F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733425</xdr:colOff>
      <xdr:row>16</xdr:row>
      <xdr:rowOff>195262</xdr:rowOff>
    </xdr:from>
    <xdr:to>
      <xdr:col>32</xdr:col>
      <xdr:colOff>733425</xdr:colOff>
      <xdr:row>30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92AF49-A9C7-4B05-AB6F-C97B401C3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1562099</xdr:colOff>
      <xdr:row>0</xdr:row>
      <xdr:rowOff>161925</xdr:rowOff>
    </xdr:from>
    <xdr:to>
      <xdr:col>8</xdr:col>
      <xdr:colOff>771525</xdr:colOff>
      <xdr:row>18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66B956-D0D2-487D-8D3C-72E9DF4C7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13</xdr:row>
      <xdr:rowOff>100012</xdr:rowOff>
    </xdr:from>
    <xdr:to>
      <xdr:col>9</xdr:col>
      <xdr:colOff>942975</xdr:colOff>
      <xdr:row>26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BB1EF7-E7D8-25F1-3959-A5AA41454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20</xdr:row>
      <xdr:rowOff>95248</xdr:rowOff>
    </xdr:from>
    <xdr:to>
      <xdr:col>8</xdr:col>
      <xdr:colOff>904875</xdr:colOff>
      <xdr:row>41</xdr:row>
      <xdr:rowOff>95249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BE9AE2-516B-466F-B590-16E8D68FB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619124</xdr:colOff>
      <xdr:row>4</xdr:row>
      <xdr:rowOff>9525</xdr:rowOff>
    </xdr:from>
    <xdr:to>
      <xdr:col>16</xdr:col>
      <xdr:colOff>47625</xdr:colOff>
      <xdr:row>21</xdr:row>
      <xdr:rowOff>9525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031AE42-39F3-4E84-8235-9288E67FC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Unitat%20AM%20i%20AC\OAC\OAC\Control%20treball%20OAC\Control%20any%202024\Dades%20generals%202024.xlsx" TargetMode="External"/><Relationship Id="rId1" Type="http://schemas.openxmlformats.org/officeDocument/2006/relationships/externalLinkPath" Target="Dades%20general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Control%20treball%20OAC/Control%20any%202022/Dades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 hores i cues"/>
      <sheetName val="Comparativa tipus cues i Tràmit"/>
      <sheetName val="per mesos i cues"/>
      <sheetName val="Resum tràmits_temps"/>
      <sheetName val="Trucades ateses"/>
      <sheetName val="Dades CCenter"/>
      <sheetName val="Dates anual CCenter"/>
      <sheetName val="Tipus atenció telefònica"/>
      <sheetName val="tramits temps mitja atenció"/>
      <sheetName val="per tràmits i departaments"/>
      <sheetName val="tipus tràmit"/>
      <sheetName val="ASocial i Habitatge"/>
      <sheetName val="Via Oberta"/>
      <sheetName val="Seu electrònica"/>
      <sheetName val="Comparativa Seu electrònica"/>
      <sheetName val="Telemàtics OAC"/>
      <sheetName val="Canals d'atenció "/>
      <sheetName val="compratives"/>
      <sheetName val="Hoja1"/>
      <sheetName val="Whatsapp"/>
      <sheetName val="Comparativa Whatsapp"/>
      <sheetName val="Registre "/>
      <sheetName val="Dades registre TIC"/>
      <sheetName val="Registre per tipus entrada"/>
      <sheetName val="Hoja3"/>
      <sheetName val="Registre telemàtic"/>
      <sheetName val="Dades Registre d'entrada"/>
      <sheetName val="Per Cues"/>
      <sheetName val="Dades Acollida"/>
      <sheetName val="Cites departaments"/>
      <sheetName val="Hoja5"/>
    </sheetNames>
    <sheetDataSet>
      <sheetData sheetId="0">
        <row r="4">
          <cell r="B4" t="str">
            <v>8h</v>
          </cell>
          <cell r="C4" t="str">
            <v>9h</v>
          </cell>
          <cell r="D4" t="str">
            <v>10h</v>
          </cell>
          <cell r="E4" t="str">
            <v>11h</v>
          </cell>
          <cell r="F4" t="str">
            <v>12h</v>
          </cell>
          <cell r="G4" t="str">
            <v>13h</v>
          </cell>
          <cell r="H4" t="str">
            <v>14h</v>
          </cell>
          <cell r="I4" t="str">
            <v>15h</v>
          </cell>
          <cell r="J4" t="str">
            <v>16h</v>
          </cell>
          <cell r="K4" t="str">
            <v>17h</v>
          </cell>
          <cell r="L4" t="str">
            <v>18h</v>
          </cell>
        </row>
        <row r="6">
          <cell r="A6" t="str">
            <v>OAC</v>
          </cell>
          <cell r="B6">
            <v>1887</v>
          </cell>
          <cell r="C6">
            <v>3295</v>
          </cell>
          <cell r="D6">
            <v>3745</v>
          </cell>
          <cell r="E6">
            <v>4120</v>
          </cell>
          <cell r="F6">
            <v>3759</v>
          </cell>
          <cell r="G6">
            <v>2436</v>
          </cell>
          <cell r="H6">
            <v>21</v>
          </cell>
          <cell r="I6">
            <v>0</v>
          </cell>
          <cell r="J6">
            <v>525</v>
          </cell>
          <cell r="K6">
            <v>588</v>
          </cell>
          <cell r="L6">
            <v>368</v>
          </cell>
        </row>
        <row r="25">
          <cell r="B25" t="str">
            <v>8h</v>
          </cell>
          <cell r="C25" t="str">
            <v>9h</v>
          </cell>
          <cell r="D25" t="str">
            <v>10h</v>
          </cell>
          <cell r="E25" t="str">
            <v>11h</v>
          </cell>
          <cell r="F25" t="str">
            <v>12h</v>
          </cell>
          <cell r="G25" t="str">
            <v>13h</v>
          </cell>
          <cell r="H25" t="str">
            <v>14h</v>
          </cell>
          <cell r="I25" t="str">
            <v>15h</v>
          </cell>
          <cell r="J25" t="str">
            <v>16h</v>
          </cell>
          <cell r="K25" t="str">
            <v>17h</v>
          </cell>
          <cell r="L25" t="str">
            <v>18h</v>
          </cell>
          <cell r="M25" t="str">
            <v>19h</v>
          </cell>
        </row>
        <row r="27">
          <cell r="A27" t="str">
            <v>OAC</v>
          </cell>
          <cell r="B27">
            <v>3073</v>
          </cell>
          <cell r="C27">
            <v>5965</v>
          </cell>
          <cell r="D27">
            <v>6514</v>
          </cell>
          <cell r="E27">
            <v>7619</v>
          </cell>
          <cell r="F27">
            <v>7183</v>
          </cell>
          <cell r="G27">
            <v>5283</v>
          </cell>
          <cell r="H27">
            <v>307</v>
          </cell>
          <cell r="I27">
            <v>22</v>
          </cell>
          <cell r="J27">
            <v>898</v>
          </cell>
          <cell r="K27">
            <v>1106</v>
          </cell>
          <cell r="L27">
            <v>1001</v>
          </cell>
          <cell r="M27">
            <v>29</v>
          </cell>
        </row>
      </sheetData>
      <sheetData sheetId="1">
        <row r="17">
          <cell r="T17" t="str">
            <v>Cita</v>
          </cell>
          <cell r="U17" t="str">
            <v>Sense cita</v>
          </cell>
          <cell r="V17" t="str">
            <v>Atenció ràpida</v>
          </cell>
        </row>
        <row r="18">
          <cell r="S18">
            <v>2020</v>
          </cell>
          <cell r="T18">
            <v>7438</v>
          </cell>
          <cell r="U18">
            <v>6266</v>
          </cell>
          <cell r="V18">
            <v>4806</v>
          </cell>
        </row>
        <row r="19">
          <cell r="S19">
            <v>2021</v>
          </cell>
          <cell r="T19">
            <v>13182</v>
          </cell>
          <cell r="U19">
            <v>4425</v>
          </cell>
          <cell r="V19">
            <v>9644</v>
          </cell>
        </row>
        <row r="20">
          <cell r="S20">
            <v>2022</v>
          </cell>
          <cell r="T20">
            <v>14794</v>
          </cell>
          <cell r="U20">
            <v>3412</v>
          </cell>
          <cell r="V20">
            <v>11069</v>
          </cell>
        </row>
        <row r="21">
          <cell r="S21">
            <v>2023</v>
          </cell>
          <cell r="T21">
            <v>12625</v>
          </cell>
          <cell r="U21">
            <v>8768</v>
          </cell>
          <cell r="V21">
            <v>13697</v>
          </cell>
        </row>
        <row r="22">
          <cell r="S22">
            <v>2024</v>
          </cell>
          <cell r="T22">
            <v>11092</v>
          </cell>
          <cell r="U22">
            <v>13915</v>
          </cell>
          <cell r="V22">
            <v>13993</v>
          </cell>
        </row>
        <row r="25">
          <cell r="T25" t="str">
            <v>Cita</v>
          </cell>
          <cell r="U25" t="str">
            <v>Sense cita</v>
          </cell>
        </row>
        <row r="26">
          <cell r="S26">
            <v>2020</v>
          </cell>
          <cell r="T26">
            <v>7438</v>
          </cell>
          <cell r="U26">
            <v>11072</v>
          </cell>
        </row>
        <row r="27">
          <cell r="S27">
            <v>2021</v>
          </cell>
          <cell r="T27">
            <v>13182</v>
          </cell>
          <cell r="U27">
            <v>14069</v>
          </cell>
        </row>
        <row r="28">
          <cell r="S28">
            <v>2022</v>
          </cell>
          <cell r="T28">
            <v>14794</v>
          </cell>
          <cell r="U28">
            <v>14481</v>
          </cell>
        </row>
        <row r="29">
          <cell r="S29">
            <v>2023</v>
          </cell>
          <cell r="T29">
            <v>12625</v>
          </cell>
          <cell r="U29">
            <v>22465</v>
          </cell>
        </row>
        <row r="30">
          <cell r="S30">
            <v>2024</v>
          </cell>
          <cell r="T30">
            <v>11092</v>
          </cell>
          <cell r="U30">
            <v>27908</v>
          </cell>
        </row>
        <row r="33">
          <cell r="V33" t="str">
            <v>total tràmits</v>
          </cell>
        </row>
        <row r="34">
          <cell r="S34">
            <v>2020</v>
          </cell>
          <cell r="V34">
            <v>18510</v>
          </cell>
        </row>
        <row r="35">
          <cell r="S35">
            <v>2021</v>
          </cell>
          <cell r="V35">
            <v>27251</v>
          </cell>
        </row>
        <row r="36">
          <cell r="S36">
            <v>2022</v>
          </cell>
          <cell r="V36">
            <v>29275</v>
          </cell>
        </row>
        <row r="37">
          <cell r="S37">
            <v>2023</v>
          </cell>
          <cell r="V37">
            <v>35090</v>
          </cell>
        </row>
        <row r="38">
          <cell r="S38">
            <v>2024</v>
          </cell>
          <cell r="V38">
            <v>39000</v>
          </cell>
        </row>
        <row r="42">
          <cell r="J42" t="str">
            <v>Cita</v>
          </cell>
          <cell r="K42" t="str">
            <v>Extres</v>
          </cell>
          <cell r="L42" t="str">
            <v>Atenció ràpida</v>
          </cell>
          <cell r="M42" t="str">
            <v>Sense cita</v>
          </cell>
        </row>
        <row r="43">
          <cell r="I43">
            <v>2020</v>
          </cell>
          <cell r="J43">
            <v>3096</v>
          </cell>
          <cell r="K43">
            <v>2965</v>
          </cell>
          <cell r="L43">
            <v>3475</v>
          </cell>
          <cell r="M43">
            <v>6440</v>
          </cell>
        </row>
        <row r="44">
          <cell r="I44">
            <v>2021</v>
          </cell>
          <cell r="J44">
            <v>5967</v>
          </cell>
          <cell r="K44">
            <v>2181</v>
          </cell>
          <cell r="L44">
            <v>7250</v>
          </cell>
          <cell r="M44">
            <v>9431</v>
          </cell>
        </row>
        <row r="45">
          <cell r="I45">
            <v>2022</v>
          </cell>
          <cell r="J45">
            <v>6322</v>
          </cell>
          <cell r="K45">
            <v>1699</v>
          </cell>
          <cell r="L45">
            <v>8498</v>
          </cell>
          <cell r="M45">
            <v>10197</v>
          </cell>
        </row>
        <row r="46">
          <cell r="I46">
            <v>2023</v>
          </cell>
          <cell r="J46">
            <v>5155</v>
          </cell>
          <cell r="K46">
            <v>4385</v>
          </cell>
          <cell r="L46">
            <v>9431</v>
          </cell>
          <cell r="M46">
            <v>13816</v>
          </cell>
        </row>
        <row r="47">
          <cell r="I47">
            <v>2024</v>
          </cell>
          <cell r="J47">
            <v>4373</v>
          </cell>
          <cell r="K47">
            <v>7188</v>
          </cell>
          <cell r="L47">
            <v>9184</v>
          </cell>
          <cell r="M47">
            <v>16372</v>
          </cell>
        </row>
      </sheetData>
      <sheetData sheetId="2">
        <row r="2">
          <cell r="C2" t="str">
            <v>Cites(4373)</v>
          </cell>
          <cell r="D2" t="str">
            <v>Atenció ràpida(9184)</v>
          </cell>
          <cell r="E2" t="str">
            <v>Extres(7188)</v>
          </cell>
          <cell r="H2" t="str">
            <v>Cites(11092)</v>
          </cell>
          <cell r="I2" t="str">
            <v>Atenció ràpida(13993)</v>
          </cell>
          <cell r="J2" t="str">
            <v>Extres(13915)</v>
          </cell>
          <cell r="K2" t="str">
            <v>Telefònic(15229)</v>
          </cell>
        </row>
        <row r="3">
          <cell r="B3" t="str">
            <v>gener</v>
          </cell>
          <cell r="C3">
            <v>231</v>
          </cell>
          <cell r="D3">
            <v>747</v>
          </cell>
          <cell r="E3">
            <v>544</v>
          </cell>
          <cell r="G3" t="str">
            <v>gener</v>
          </cell>
          <cell r="H3">
            <v>578</v>
          </cell>
          <cell r="I3">
            <v>1196</v>
          </cell>
          <cell r="J3">
            <v>1069</v>
          </cell>
          <cell r="K3">
            <v>1497</v>
          </cell>
        </row>
        <row r="4">
          <cell r="B4" t="str">
            <v>febrer</v>
          </cell>
          <cell r="C4">
            <v>318</v>
          </cell>
          <cell r="D4">
            <v>850</v>
          </cell>
          <cell r="E4">
            <v>762</v>
          </cell>
          <cell r="G4" t="str">
            <v>febrer</v>
          </cell>
          <cell r="H4">
            <v>845</v>
          </cell>
          <cell r="I4">
            <v>1371</v>
          </cell>
          <cell r="J4">
            <v>1412</v>
          </cell>
          <cell r="K4">
            <v>1541</v>
          </cell>
        </row>
        <row r="5">
          <cell r="B5" t="str">
            <v>març</v>
          </cell>
          <cell r="C5">
            <v>332</v>
          </cell>
          <cell r="D5">
            <v>762</v>
          </cell>
          <cell r="E5">
            <v>585</v>
          </cell>
          <cell r="G5" t="str">
            <v>març</v>
          </cell>
          <cell r="H5">
            <v>938</v>
          </cell>
          <cell r="I5">
            <v>1188</v>
          </cell>
          <cell r="J5">
            <v>1231</v>
          </cell>
          <cell r="K5">
            <v>1239</v>
          </cell>
        </row>
        <row r="6">
          <cell r="B6" t="str">
            <v>abril</v>
          </cell>
          <cell r="C6">
            <v>423</v>
          </cell>
          <cell r="D6">
            <v>853</v>
          </cell>
          <cell r="E6">
            <v>597</v>
          </cell>
          <cell r="G6" t="str">
            <v>abril</v>
          </cell>
          <cell r="H6">
            <v>1256</v>
          </cell>
          <cell r="I6">
            <v>1363</v>
          </cell>
          <cell r="J6">
            <v>1252</v>
          </cell>
          <cell r="K6">
            <v>1509</v>
          </cell>
        </row>
        <row r="7">
          <cell r="B7" t="str">
            <v>maig</v>
          </cell>
          <cell r="C7">
            <v>616</v>
          </cell>
          <cell r="D7">
            <v>903</v>
          </cell>
          <cell r="E7">
            <v>595</v>
          </cell>
          <cell r="G7" t="str">
            <v>maig</v>
          </cell>
          <cell r="H7">
            <v>1384</v>
          </cell>
          <cell r="I7">
            <v>1347</v>
          </cell>
          <cell r="J7">
            <v>1258</v>
          </cell>
          <cell r="K7">
            <v>1689</v>
          </cell>
        </row>
        <row r="8">
          <cell r="B8" t="str">
            <v>juny</v>
          </cell>
          <cell r="C8">
            <v>399</v>
          </cell>
          <cell r="D8">
            <v>793</v>
          </cell>
          <cell r="E8">
            <v>534</v>
          </cell>
          <cell r="G8" t="str">
            <v>juny</v>
          </cell>
          <cell r="H8">
            <v>1060</v>
          </cell>
          <cell r="I8">
            <v>1229</v>
          </cell>
          <cell r="J8">
            <v>1149</v>
          </cell>
          <cell r="K8">
            <v>1467</v>
          </cell>
        </row>
        <row r="9">
          <cell r="B9" t="str">
            <v>juliol</v>
          </cell>
          <cell r="C9">
            <v>432</v>
          </cell>
          <cell r="D9">
            <v>802</v>
          </cell>
          <cell r="E9">
            <v>735</v>
          </cell>
          <cell r="G9" t="str">
            <v>juliol</v>
          </cell>
          <cell r="H9">
            <v>1128</v>
          </cell>
          <cell r="I9">
            <v>1120</v>
          </cell>
          <cell r="J9">
            <v>1428</v>
          </cell>
          <cell r="K9">
            <v>1357</v>
          </cell>
        </row>
        <row r="10">
          <cell r="B10" t="str">
            <v>agost</v>
          </cell>
          <cell r="C10">
            <v>227</v>
          </cell>
          <cell r="D10">
            <v>437</v>
          </cell>
          <cell r="E10">
            <v>318</v>
          </cell>
          <cell r="G10" t="str">
            <v>agost</v>
          </cell>
          <cell r="H10">
            <v>650</v>
          </cell>
          <cell r="I10">
            <v>751</v>
          </cell>
          <cell r="J10">
            <v>679</v>
          </cell>
          <cell r="K10">
            <v>558</v>
          </cell>
        </row>
        <row r="11">
          <cell r="B11" t="str">
            <v>setembre</v>
          </cell>
          <cell r="C11">
            <v>414</v>
          </cell>
          <cell r="D11">
            <v>750</v>
          </cell>
          <cell r="E11">
            <v>915</v>
          </cell>
          <cell r="G11" t="str">
            <v>setembre</v>
          </cell>
          <cell r="H11">
            <v>984</v>
          </cell>
          <cell r="I11">
            <v>1074</v>
          </cell>
          <cell r="J11">
            <v>1493</v>
          </cell>
          <cell r="K11">
            <v>805</v>
          </cell>
        </row>
        <row r="12">
          <cell r="B12" t="str">
            <v>octubre</v>
          </cell>
          <cell r="C12">
            <v>391</v>
          </cell>
          <cell r="D12">
            <v>941</v>
          </cell>
          <cell r="E12">
            <v>597</v>
          </cell>
          <cell r="G12" t="str">
            <v>octubre</v>
          </cell>
          <cell r="H12">
            <v>873</v>
          </cell>
          <cell r="I12">
            <v>1369</v>
          </cell>
          <cell r="J12">
            <v>1122</v>
          </cell>
          <cell r="K12">
            <v>1202</v>
          </cell>
        </row>
        <row r="13">
          <cell r="B13" t="str">
            <v>novembre</v>
          </cell>
          <cell r="C13">
            <v>346</v>
          </cell>
          <cell r="D13">
            <v>776</v>
          </cell>
          <cell r="E13">
            <v>595</v>
          </cell>
          <cell r="G13" t="str">
            <v>novembre</v>
          </cell>
          <cell r="H13">
            <v>798</v>
          </cell>
          <cell r="I13">
            <v>1156</v>
          </cell>
          <cell r="J13">
            <v>1058</v>
          </cell>
          <cell r="K13">
            <v>1430</v>
          </cell>
        </row>
        <row r="14">
          <cell r="B14" t="str">
            <v>desembre</v>
          </cell>
          <cell r="C14">
            <v>244</v>
          </cell>
          <cell r="D14">
            <v>570</v>
          </cell>
          <cell r="E14">
            <v>411</v>
          </cell>
          <cell r="G14" t="str">
            <v>desembre</v>
          </cell>
          <cell r="H14">
            <v>598</v>
          </cell>
          <cell r="I14">
            <v>829</v>
          </cell>
          <cell r="J14">
            <v>764</v>
          </cell>
          <cell r="K14">
            <v>935</v>
          </cell>
        </row>
      </sheetData>
      <sheetData sheetId="3" refreshError="1"/>
      <sheetData sheetId="4" refreshError="1"/>
      <sheetData sheetId="5" refreshError="1"/>
      <sheetData sheetId="6">
        <row r="4">
          <cell r="W4" t="str">
            <v>gener</v>
          </cell>
          <cell r="AB4">
            <v>1189</v>
          </cell>
        </row>
        <row r="5">
          <cell r="W5" t="str">
            <v>febrer</v>
          </cell>
          <cell r="AB5">
            <v>1158</v>
          </cell>
        </row>
        <row r="6">
          <cell r="W6" t="str">
            <v>març</v>
          </cell>
          <cell r="AB6">
            <v>1058</v>
          </cell>
        </row>
        <row r="7">
          <cell r="W7" t="str">
            <v>abril</v>
          </cell>
          <cell r="AB7">
            <v>1243</v>
          </cell>
        </row>
        <row r="8">
          <cell r="W8" t="str">
            <v>maig</v>
          </cell>
          <cell r="AB8">
            <v>1341</v>
          </cell>
        </row>
        <row r="9">
          <cell r="W9" t="str">
            <v>juny</v>
          </cell>
          <cell r="AB9">
            <v>1381</v>
          </cell>
        </row>
        <row r="10">
          <cell r="W10" t="str">
            <v>juliol</v>
          </cell>
          <cell r="AB10">
            <v>1190</v>
          </cell>
        </row>
        <row r="11">
          <cell r="W11" t="str">
            <v>agost</v>
          </cell>
          <cell r="AB11">
            <v>648</v>
          </cell>
        </row>
        <row r="12">
          <cell r="W12" t="str">
            <v>setembre</v>
          </cell>
          <cell r="AB12">
            <v>1199</v>
          </cell>
        </row>
        <row r="13">
          <cell r="W13" t="str">
            <v>octubre</v>
          </cell>
          <cell r="AB13">
            <v>1265</v>
          </cell>
        </row>
        <row r="14">
          <cell r="W14" t="str">
            <v>novembre</v>
          </cell>
          <cell r="AB14">
            <v>1220</v>
          </cell>
        </row>
        <row r="15">
          <cell r="W15" t="str">
            <v>desembre</v>
          </cell>
          <cell r="AB15">
            <v>793</v>
          </cell>
        </row>
        <row r="19">
          <cell r="W19">
            <v>2020</v>
          </cell>
          <cell r="X19">
            <v>11282</v>
          </cell>
        </row>
        <row r="20">
          <cell r="W20">
            <v>2021</v>
          </cell>
          <cell r="X20">
            <v>17527</v>
          </cell>
        </row>
        <row r="21">
          <cell r="W21">
            <v>2022</v>
          </cell>
          <cell r="X21">
            <v>18964</v>
          </cell>
        </row>
        <row r="22">
          <cell r="W22">
            <v>2023</v>
          </cell>
          <cell r="X22">
            <v>16140</v>
          </cell>
        </row>
        <row r="23">
          <cell r="W23">
            <v>2024</v>
          </cell>
          <cell r="X23">
            <v>13685</v>
          </cell>
        </row>
      </sheetData>
      <sheetData sheetId="7">
        <row r="24">
          <cell r="I24" t="str">
            <v>INFORMACIONS SERVEIS I TRÀMITS</v>
          </cell>
          <cell r="J24">
            <v>6885</v>
          </cell>
        </row>
        <row r="26">
          <cell r="I26" t="str">
            <v>SUPORT TRAMITACIÓ I CERTIFICATS ELECTRÒNICS</v>
          </cell>
          <cell r="J26">
            <v>5266</v>
          </cell>
        </row>
        <row r="28">
          <cell r="I28" t="str">
            <v>HABITATGE</v>
          </cell>
          <cell r="J28">
            <v>1531</v>
          </cell>
        </row>
        <row r="30">
          <cell r="I30" t="str">
            <v>AJUTS</v>
          </cell>
          <cell r="J30">
            <v>363</v>
          </cell>
        </row>
        <row r="32">
          <cell r="I32" t="str">
            <v>PADRÓ D'HABITANTS</v>
          </cell>
          <cell r="J32">
            <v>1104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1">
          <cell r="F21">
            <v>2012</v>
          </cell>
          <cell r="G21">
            <v>23</v>
          </cell>
          <cell r="J21">
            <v>2012</v>
          </cell>
          <cell r="K21">
            <v>142</v>
          </cell>
        </row>
        <row r="22">
          <cell r="F22">
            <v>2013</v>
          </cell>
          <cell r="G22">
            <v>83</v>
          </cell>
          <cell r="J22">
            <v>2013</v>
          </cell>
          <cell r="K22">
            <v>157</v>
          </cell>
        </row>
        <row r="23">
          <cell r="F23">
            <v>2014</v>
          </cell>
          <cell r="G23">
            <v>328</v>
          </cell>
          <cell r="J23">
            <v>2014</v>
          </cell>
          <cell r="K23">
            <v>239</v>
          </cell>
        </row>
        <row r="24">
          <cell r="F24">
            <v>2015</v>
          </cell>
          <cell r="G24">
            <v>685</v>
          </cell>
          <cell r="J24">
            <v>2015</v>
          </cell>
          <cell r="K24">
            <v>266</v>
          </cell>
        </row>
        <row r="25">
          <cell r="F25">
            <v>2016</v>
          </cell>
          <cell r="G25">
            <v>630</v>
          </cell>
          <cell r="J25">
            <v>2016</v>
          </cell>
          <cell r="K25">
            <v>176</v>
          </cell>
        </row>
        <row r="26">
          <cell r="F26">
            <v>2017</v>
          </cell>
          <cell r="G26">
            <v>1607</v>
          </cell>
          <cell r="J26">
            <v>2017</v>
          </cell>
          <cell r="K26">
            <v>156</v>
          </cell>
        </row>
        <row r="27">
          <cell r="F27">
            <v>2018</v>
          </cell>
          <cell r="G27">
            <v>2402</v>
          </cell>
          <cell r="J27">
            <v>2018</v>
          </cell>
          <cell r="K27">
            <v>236</v>
          </cell>
        </row>
        <row r="28">
          <cell r="F28">
            <v>2019</v>
          </cell>
          <cell r="G28">
            <v>3354</v>
          </cell>
          <cell r="J28">
            <v>2019</v>
          </cell>
          <cell r="K28">
            <v>160</v>
          </cell>
        </row>
        <row r="29">
          <cell r="F29">
            <v>2020</v>
          </cell>
          <cell r="G29">
            <v>12182</v>
          </cell>
          <cell r="J29">
            <v>2020</v>
          </cell>
          <cell r="K29">
            <v>695</v>
          </cell>
        </row>
        <row r="30">
          <cell r="F30">
            <v>2021</v>
          </cell>
          <cell r="G30">
            <v>13368</v>
          </cell>
          <cell r="J30">
            <v>2021</v>
          </cell>
          <cell r="K30">
            <v>468</v>
          </cell>
        </row>
        <row r="31">
          <cell r="F31">
            <v>2022</v>
          </cell>
          <cell r="G31">
            <v>12537</v>
          </cell>
          <cell r="J31">
            <v>2022</v>
          </cell>
          <cell r="K31">
            <v>1150</v>
          </cell>
        </row>
        <row r="32">
          <cell r="F32">
            <v>2023</v>
          </cell>
          <cell r="G32">
            <v>12553</v>
          </cell>
          <cell r="J32">
            <v>2023</v>
          </cell>
          <cell r="K32">
            <v>1346</v>
          </cell>
        </row>
        <row r="33">
          <cell r="F33">
            <v>2024</v>
          </cell>
          <cell r="G33">
            <v>13182</v>
          </cell>
          <cell r="J33">
            <v>2024</v>
          </cell>
          <cell r="K33">
            <v>1743</v>
          </cell>
        </row>
        <row r="36">
          <cell r="F36">
            <v>2012</v>
          </cell>
          <cell r="G36">
            <v>115</v>
          </cell>
        </row>
        <row r="37">
          <cell r="F37">
            <v>2013</v>
          </cell>
          <cell r="G37">
            <v>186</v>
          </cell>
        </row>
        <row r="38">
          <cell r="F38">
            <v>2014</v>
          </cell>
          <cell r="G38">
            <v>274</v>
          </cell>
        </row>
        <row r="39">
          <cell r="F39">
            <v>2015</v>
          </cell>
          <cell r="G39">
            <v>661</v>
          </cell>
        </row>
        <row r="40">
          <cell r="F40">
            <v>2016</v>
          </cell>
          <cell r="G40">
            <v>413</v>
          </cell>
        </row>
        <row r="41">
          <cell r="F41">
            <v>2017</v>
          </cell>
          <cell r="G41">
            <v>365</v>
          </cell>
        </row>
        <row r="42">
          <cell r="F42">
            <v>2018</v>
          </cell>
          <cell r="G42">
            <v>457</v>
          </cell>
        </row>
        <row r="43">
          <cell r="F43">
            <v>2019</v>
          </cell>
          <cell r="G43">
            <v>413</v>
          </cell>
        </row>
        <row r="44">
          <cell r="F44">
            <v>2020</v>
          </cell>
          <cell r="G44">
            <v>491</v>
          </cell>
        </row>
        <row r="45">
          <cell r="F45">
            <v>2021</v>
          </cell>
          <cell r="G45">
            <v>264</v>
          </cell>
        </row>
        <row r="46">
          <cell r="F46">
            <v>2022</v>
          </cell>
          <cell r="G46">
            <v>222</v>
          </cell>
        </row>
        <row r="47">
          <cell r="F47">
            <v>2023</v>
          </cell>
          <cell r="G47">
            <v>199</v>
          </cell>
        </row>
        <row r="48">
          <cell r="F48">
            <v>2024</v>
          </cell>
          <cell r="G48">
            <v>175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9">
          <cell r="B39" t="str">
            <v>2021*</v>
          </cell>
          <cell r="C39">
            <v>2022</v>
          </cell>
          <cell r="D39">
            <v>2023</v>
          </cell>
          <cell r="E39">
            <v>2024</v>
          </cell>
        </row>
        <row r="40">
          <cell r="A40" t="str">
            <v>Alta usuaris/es</v>
          </cell>
          <cell r="B40">
            <v>840</v>
          </cell>
          <cell r="C40">
            <v>1094</v>
          </cell>
          <cell r="D40">
            <v>1191</v>
          </cell>
          <cell r="E40">
            <v>1401</v>
          </cell>
        </row>
        <row r="41">
          <cell r="A41" t="str">
            <v>Consultes OAC</v>
          </cell>
          <cell r="B41">
            <v>110</v>
          </cell>
          <cell r="C41">
            <v>464</v>
          </cell>
          <cell r="D41">
            <v>424</v>
          </cell>
          <cell r="E41">
            <v>654</v>
          </cell>
        </row>
      </sheetData>
      <sheetData sheetId="21" refreshError="1"/>
      <sheetData sheetId="22" refreshError="1"/>
      <sheetData sheetId="23">
        <row r="4">
          <cell r="E4" t="str">
            <v>Telemàtic (10135)</v>
          </cell>
          <cell r="F4" t="str">
            <v>EACAT (4130)</v>
          </cell>
        </row>
        <row r="6">
          <cell r="C6" t="str">
            <v>GENER</v>
          </cell>
          <cell r="E6">
            <v>806</v>
          </cell>
          <cell r="F6">
            <v>318</v>
          </cell>
        </row>
        <row r="7">
          <cell r="C7" t="str">
            <v>FEBRER</v>
          </cell>
          <cell r="E7">
            <v>786</v>
          </cell>
          <cell r="F7">
            <v>341</v>
          </cell>
        </row>
        <row r="8">
          <cell r="C8" t="str">
            <v>MARÇ</v>
          </cell>
          <cell r="E8">
            <v>800</v>
          </cell>
          <cell r="F8">
            <v>385</v>
          </cell>
        </row>
        <row r="9">
          <cell r="C9" t="str">
            <v>ABRIL</v>
          </cell>
          <cell r="E9">
            <v>879</v>
          </cell>
          <cell r="F9">
            <v>452</v>
          </cell>
        </row>
        <row r="10">
          <cell r="C10" t="str">
            <v>MAIG</v>
          </cell>
          <cell r="E10">
            <v>914</v>
          </cell>
          <cell r="F10">
            <v>395</v>
          </cell>
        </row>
        <row r="11">
          <cell r="C11" t="str">
            <v>JUNY</v>
          </cell>
          <cell r="E11">
            <v>945</v>
          </cell>
          <cell r="F11">
            <v>334</v>
          </cell>
        </row>
        <row r="12">
          <cell r="C12" t="str">
            <v>JULIOL</v>
          </cell>
          <cell r="E12">
            <v>1012</v>
          </cell>
          <cell r="F12">
            <v>382</v>
          </cell>
        </row>
        <row r="13">
          <cell r="C13" t="str">
            <v>AGOST</v>
          </cell>
          <cell r="E13">
            <v>514</v>
          </cell>
          <cell r="F13">
            <v>181</v>
          </cell>
        </row>
        <row r="14">
          <cell r="C14" t="str">
            <v>SETEMBRE</v>
          </cell>
          <cell r="E14">
            <v>886</v>
          </cell>
          <cell r="F14">
            <v>288</v>
          </cell>
        </row>
        <row r="15">
          <cell r="C15" t="str">
            <v>OCTUBRE</v>
          </cell>
          <cell r="E15">
            <v>974</v>
          </cell>
          <cell r="F15">
            <v>369</v>
          </cell>
        </row>
        <row r="16">
          <cell r="C16" t="str">
            <v>NOVEMBRE</v>
          </cell>
          <cell r="E16">
            <v>986</v>
          </cell>
          <cell r="F16">
            <v>368</v>
          </cell>
        </row>
        <row r="17">
          <cell r="C17" t="str">
            <v>DESEMBRE</v>
          </cell>
          <cell r="E17">
            <v>633</v>
          </cell>
          <cell r="F17">
            <v>317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es RE"/>
      <sheetName val="Correu electrònic"/>
      <sheetName val="Hoja1"/>
    </sheetNames>
    <sheetDataSet>
      <sheetData sheetId="0">
        <row r="4">
          <cell r="D4" t="str">
            <v>PRESENCIAL</v>
          </cell>
          <cell r="E4" t="str">
            <v>TELEMÀTIC</v>
          </cell>
          <cell r="F4" t="str">
            <v>EACAT</v>
          </cell>
          <cell r="G4" t="str">
            <v>CORREU POSTAL</v>
          </cell>
        </row>
        <row r="5">
          <cell r="D5"/>
          <cell r="E5"/>
          <cell r="F5"/>
          <cell r="G5"/>
        </row>
        <row r="6">
          <cell r="C6" t="str">
            <v>GENER</v>
          </cell>
          <cell r="D6">
            <v>477</v>
          </cell>
          <cell r="E6">
            <v>571</v>
          </cell>
          <cell r="F6">
            <v>118</v>
          </cell>
          <cell r="G6">
            <v>15</v>
          </cell>
        </row>
        <row r="7">
          <cell r="C7" t="str">
            <v>FEBRER</v>
          </cell>
          <cell r="D7">
            <v>494</v>
          </cell>
          <cell r="E7">
            <v>803</v>
          </cell>
          <cell r="F7">
            <v>173</v>
          </cell>
          <cell r="G7">
            <v>20</v>
          </cell>
        </row>
        <row r="8">
          <cell r="C8" t="str">
            <v>MARÇ</v>
          </cell>
          <cell r="D8">
            <v>544</v>
          </cell>
          <cell r="E8">
            <v>779</v>
          </cell>
          <cell r="F8">
            <v>228</v>
          </cell>
          <cell r="G8">
            <v>32</v>
          </cell>
        </row>
        <row r="9">
          <cell r="C9" t="str">
            <v>ABRIL</v>
          </cell>
          <cell r="D9">
            <v>512</v>
          </cell>
          <cell r="E9">
            <v>705</v>
          </cell>
          <cell r="F9">
            <v>156</v>
          </cell>
          <cell r="G9">
            <v>20</v>
          </cell>
        </row>
        <row r="10">
          <cell r="C10" t="str">
            <v>MAIG</v>
          </cell>
          <cell r="D10">
            <v>799</v>
          </cell>
          <cell r="E10">
            <v>967</v>
          </cell>
          <cell r="F10">
            <v>198</v>
          </cell>
          <cell r="G10">
            <v>25</v>
          </cell>
        </row>
        <row r="11">
          <cell r="C11" t="str">
            <v>JUNY</v>
          </cell>
          <cell r="D11">
            <v>578</v>
          </cell>
          <cell r="E11">
            <v>718</v>
          </cell>
          <cell r="F11">
            <v>157</v>
          </cell>
          <cell r="G11">
            <v>20</v>
          </cell>
        </row>
        <row r="12">
          <cell r="C12" t="str">
            <v>JULIOL</v>
          </cell>
          <cell r="D12">
            <v>657</v>
          </cell>
          <cell r="E12">
            <v>863</v>
          </cell>
          <cell r="F12">
            <v>154</v>
          </cell>
          <cell r="G12">
            <v>54</v>
          </cell>
        </row>
        <row r="13">
          <cell r="C13" t="str">
            <v>AGOST</v>
          </cell>
          <cell r="D13">
            <v>442</v>
          </cell>
          <cell r="E13">
            <v>413</v>
          </cell>
          <cell r="F13">
            <v>98</v>
          </cell>
          <cell r="G13">
            <v>5</v>
          </cell>
        </row>
        <row r="14">
          <cell r="C14" t="str">
            <v>SETEMBRE</v>
          </cell>
          <cell r="D14">
            <v>599</v>
          </cell>
          <cell r="E14">
            <v>788</v>
          </cell>
          <cell r="F14">
            <v>162</v>
          </cell>
          <cell r="G14">
            <v>20</v>
          </cell>
        </row>
        <row r="15">
          <cell r="C15" t="str">
            <v>OCTUBRE</v>
          </cell>
          <cell r="D15">
            <v>583</v>
          </cell>
          <cell r="E15">
            <v>884</v>
          </cell>
          <cell r="F15">
            <v>262</v>
          </cell>
          <cell r="G15">
            <v>31</v>
          </cell>
        </row>
        <row r="16">
          <cell r="C16" t="str">
            <v>NOVEMBRE</v>
          </cell>
          <cell r="D16">
            <v>510</v>
          </cell>
          <cell r="E16">
            <v>819</v>
          </cell>
          <cell r="F16">
            <v>312</v>
          </cell>
          <cell r="G16">
            <v>24</v>
          </cell>
        </row>
        <row r="17">
          <cell r="C17" t="str">
            <v>DESEMBRE</v>
          </cell>
          <cell r="D17">
            <v>415</v>
          </cell>
          <cell r="E17">
            <v>583</v>
          </cell>
          <cell r="F17">
            <v>298</v>
          </cell>
          <cell r="G17">
            <v>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36"/>
  <sheetViews>
    <sheetView tabSelected="1" topLeftCell="A10" workbookViewId="0">
      <selection activeCell="E21" sqref="E21"/>
    </sheetView>
  </sheetViews>
  <sheetFormatPr baseColWidth="10" defaultRowHeight="15" x14ac:dyDescent="0.25"/>
  <cols>
    <col min="2" max="2" width="23.28515625" customWidth="1"/>
    <col min="3" max="3" width="20.28515625" customWidth="1"/>
    <col min="4" max="4" width="18.140625" customWidth="1"/>
    <col min="5" max="5" width="25" customWidth="1"/>
  </cols>
  <sheetData>
    <row r="6" spans="2:5" ht="15.75" thickBot="1" x14ac:dyDescent="0.3"/>
    <row r="7" spans="2:5" ht="15.75" thickBot="1" x14ac:dyDescent="0.3">
      <c r="B7" s="14"/>
      <c r="C7" s="15" t="s">
        <v>0</v>
      </c>
      <c r="D7" s="15" t="s">
        <v>1</v>
      </c>
      <c r="E7" s="15" t="s">
        <v>2</v>
      </c>
    </row>
    <row r="8" spans="2:5" x14ac:dyDescent="0.25">
      <c r="B8" s="16">
        <v>2018</v>
      </c>
      <c r="C8" s="19">
        <v>44903</v>
      </c>
      <c r="D8" s="19">
        <v>2066</v>
      </c>
      <c r="E8" s="19"/>
    </row>
    <row r="9" spans="2:5" x14ac:dyDescent="0.25">
      <c r="B9" s="17">
        <v>2019</v>
      </c>
      <c r="C9" s="20">
        <v>46931</v>
      </c>
      <c r="D9" s="20">
        <v>2724</v>
      </c>
      <c r="E9" s="20"/>
    </row>
    <row r="10" spans="2:5" x14ac:dyDescent="0.25">
      <c r="B10" s="17">
        <v>2020</v>
      </c>
      <c r="C10" s="20">
        <v>20694</v>
      </c>
      <c r="D10" s="20">
        <v>17666</v>
      </c>
      <c r="E10" s="20">
        <v>11282</v>
      </c>
    </row>
    <row r="11" spans="2:5" x14ac:dyDescent="0.25">
      <c r="B11" s="17">
        <v>2021</v>
      </c>
      <c r="C11" s="20">
        <v>27251</v>
      </c>
      <c r="D11" s="20">
        <v>20222</v>
      </c>
      <c r="E11" s="20">
        <v>17527</v>
      </c>
    </row>
    <row r="12" spans="2:5" x14ac:dyDescent="0.25">
      <c r="B12" s="17">
        <v>2022</v>
      </c>
      <c r="C12" s="20">
        <v>29275</v>
      </c>
      <c r="D12" s="20">
        <v>20883</v>
      </c>
      <c r="E12" s="20">
        <v>18964</v>
      </c>
    </row>
    <row r="13" spans="2:5" x14ac:dyDescent="0.25">
      <c r="B13" s="17">
        <v>2023</v>
      </c>
      <c r="C13" s="20">
        <v>35090</v>
      </c>
      <c r="D13" s="20">
        <v>23115</v>
      </c>
      <c r="E13" s="20">
        <v>16140</v>
      </c>
    </row>
    <row r="14" spans="2:5" ht="15.75" thickBot="1" x14ac:dyDescent="0.3">
      <c r="B14" s="18">
        <v>2024</v>
      </c>
      <c r="C14" s="21">
        <v>39000</v>
      </c>
      <c r="D14" s="21">
        <v>25214</v>
      </c>
      <c r="E14" s="21">
        <v>15229</v>
      </c>
    </row>
    <row r="29" spans="2:3" ht="15.75" thickBot="1" x14ac:dyDescent="0.3"/>
    <row r="30" spans="2:3" x14ac:dyDescent="0.25">
      <c r="B30" s="8" t="s">
        <v>3</v>
      </c>
      <c r="C30" s="9" t="s">
        <v>4</v>
      </c>
    </row>
    <row r="31" spans="2:3" x14ac:dyDescent="0.25">
      <c r="B31" s="10"/>
      <c r="C31" s="5"/>
    </row>
    <row r="32" spans="2:3" x14ac:dyDescent="0.25">
      <c r="B32" s="10" t="s">
        <v>5</v>
      </c>
      <c r="C32" s="11">
        <v>39000</v>
      </c>
    </row>
    <row r="33" spans="2:3" x14ac:dyDescent="0.25">
      <c r="B33" s="10"/>
      <c r="C33" s="5"/>
    </row>
    <row r="34" spans="2:3" x14ac:dyDescent="0.25">
      <c r="B34" s="10" t="s">
        <v>6</v>
      </c>
      <c r="C34" s="11">
        <v>15229</v>
      </c>
    </row>
    <row r="35" spans="2:3" x14ac:dyDescent="0.25">
      <c r="B35" s="10"/>
      <c r="C35" s="5"/>
    </row>
    <row r="36" spans="2:3" ht="15.75" thickBot="1" x14ac:dyDescent="0.3">
      <c r="B36" s="12" t="s">
        <v>1</v>
      </c>
      <c r="C36" s="13">
        <v>25214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F4E8-7628-48ED-B60D-11B2337A6741}">
  <dimension ref="C3:Q18"/>
  <sheetViews>
    <sheetView workbookViewId="0">
      <selection activeCell="M28" sqref="M28"/>
    </sheetView>
  </sheetViews>
  <sheetFormatPr baseColWidth="10" defaultRowHeight="15" x14ac:dyDescent="0.25"/>
  <cols>
    <col min="4" max="4" width="16.140625" customWidth="1"/>
    <col min="5" max="5" width="17.42578125" customWidth="1"/>
    <col min="6" max="6" width="12.85546875" customWidth="1"/>
    <col min="9" max="9" width="16.7109375" customWidth="1"/>
  </cols>
  <sheetData>
    <row r="3" spans="3:17" ht="15.75" thickBot="1" x14ac:dyDescent="0.3"/>
    <row r="4" spans="3:17" ht="15.75" thickBot="1" x14ac:dyDescent="0.3">
      <c r="C4" s="257">
        <v>2024</v>
      </c>
      <c r="D4" s="258" t="s">
        <v>255</v>
      </c>
      <c r="E4" s="259" t="s">
        <v>256</v>
      </c>
      <c r="F4" s="259" t="s">
        <v>257</v>
      </c>
      <c r="G4" s="260" t="s">
        <v>258</v>
      </c>
      <c r="I4" s="113" t="s">
        <v>259</v>
      </c>
      <c r="L4" s="261"/>
      <c r="M4" s="262"/>
      <c r="N4" s="262"/>
      <c r="O4" s="262"/>
      <c r="P4" s="262"/>
      <c r="Q4" s="263"/>
    </row>
    <row r="5" spans="3:17" ht="15.75" thickBot="1" x14ac:dyDescent="0.3">
      <c r="D5" s="149"/>
      <c r="E5" s="149"/>
      <c r="F5" s="149"/>
      <c r="G5" s="149"/>
      <c r="L5" s="264"/>
      <c r="M5" s="265"/>
      <c r="N5" s="266"/>
      <c r="O5" s="266"/>
      <c r="P5" s="266"/>
      <c r="Q5" s="267"/>
    </row>
    <row r="6" spans="3:17" ht="15.75" thickBot="1" x14ac:dyDescent="0.3">
      <c r="C6" s="32" t="s">
        <v>260</v>
      </c>
      <c r="D6" s="122">
        <v>380</v>
      </c>
      <c r="E6" s="2">
        <v>806</v>
      </c>
      <c r="F6" s="2">
        <v>318</v>
      </c>
      <c r="G6" s="3">
        <f t="shared" ref="G6:G18" si="0">SUM(D6:F6)</f>
        <v>1504</v>
      </c>
      <c r="I6" s="32">
        <v>379</v>
      </c>
      <c r="L6" s="264"/>
      <c r="M6" s="265"/>
      <c r="N6" s="266"/>
      <c r="O6" s="266"/>
      <c r="P6" s="266"/>
      <c r="Q6" s="267"/>
    </row>
    <row r="7" spans="3:17" ht="15.75" thickBot="1" x14ac:dyDescent="0.3">
      <c r="C7" s="34" t="s">
        <v>261</v>
      </c>
      <c r="D7" s="10">
        <v>423</v>
      </c>
      <c r="E7" s="4">
        <v>786</v>
      </c>
      <c r="F7" s="4">
        <v>341</v>
      </c>
      <c r="G7" s="3">
        <f t="shared" si="0"/>
        <v>1550</v>
      </c>
      <c r="I7" s="34">
        <v>427</v>
      </c>
      <c r="L7" s="264"/>
      <c r="M7" s="265"/>
      <c r="N7" s="266"/>
      <c r="O7" s="266"/>
      <c r="P7" s="266"/>
      <c r="Q7" s="267"/>
    </row>
    <row r="8" spans="3:17" ht="15.75" thickBot="1" x14ac:dyDescent="0.3">
      <c r="C8" s="34" t="s">
        <v>262</v>
      </c>
      <c r="D8" s="10">
        <v>448</v>
      </c>
      <c r="E8" s="4">
        <v>800</v>
      </c>
      <c r="F8" s="4">
        <v>385</v>
      </c>
      <c r="G8" s="3">
        <f t="shared" si="0"/>
        <v>1633</v>
      </c>
      <c r="I8" s="34">
        <v>426</v>
      </c>
      <c r="L8" s="264"/>
      <c r="M8" s="265"/>
      <c r="N8" s="266"/>
      <c r="O8" s="266"/>
      <c r="P8" s="266"/>
      <c r="Q8" s="267"/>
    </row>
    <row r="9" spans="3:17" ht="15.75" thickBot="1" x14ac:dyDescent="0.3">
      <c r="C9" s="34" t="s">
        <v>263</v>
      </c>
      <c r="D9" s="10">
        <v>544</v>
      </c>
      <c r="E9" s="4">
        <v>879</v>
      </c>
      <c r="F9" s="4">
        <v>452</v>
      </c>
      <c r="G9" s="3">
        <f t="shared" si="0"/>
        <v>1875</v>
      </c>
      <c r="I9" s="34">
        <v>628</v>
      </c>
      <c r="L9" s="264"/>
      <c r="M9" s="265"/>
      <c r="N9" s="266"/>
      <c r="O9" s="266"/>
      <c r="P9" s="266"/>
      <c r="Q9" s="267"/>
    </row>
    <row r="10" spans="3:17" ht="15.75" thickBot="1" x14ac:dyDescent="0.3">
      <c r="C10" s="34" t="s">
        <v>264</v>
      </c>
      <c r="D10" s="10">
        <v>919</v>
      </c>
      <c r="E10" s="4">
        <v>914</v>
      </c>
      <c r="F10" s="4">
        <v>395</v>
      </c>
      <c r="G10" s="3">
        <f t="shared" si="0"/>
        <v>2228</v>
      </c>
      <c r="I10" s="34">
        <v>758</v>
      </c>
      <c r="L10" s="264"/>
      <c r="M10" s="265"/>
      <c r="N10" s="266"/>
      <c r="O10" s="266"/>
      <c r="P10" s="266"/>
      <c r="Q10" s="267"/>
    </row>
    <row r="11" spans="3:17" ht="15.75" thickBot="1" x14ac:dyDescent="0.3">
      <c r="C11" s="34" t="s">
        <v>265</v>
      </c>
      <c r="D11" s="10">
        <v>611</v>
      </c>
      <c r="E11" s="4">
        <v>945</v>
      </c>
      <c r="F11" s="4">
        <v>334</v>
      </c>
      <c r="G11" s="3">
        <f t="shared" si="0"/>
        <v>1890</v>
      </c>
      <c r="I11" s="34">
        <v>653</v>
      </c>
      <c r="L11" s="264"/>
      <c r="M11" s="265"/>
      <c r="N11" s="266"/>
      <c r="O11" s="266"/>
      <c r="P11" s="266"/>
      <c r="Q11" s="267"/>
    </row>
    <row r="12" spans="3:17" ht="15.75" thickBot="1" x14ac:dyDescent="0.3">
      <c r="C12" s="34" t="s">
        <v>266</v>
      </c>
      <c r="D12" s="10">
        <v>692</v>
      </c>
      <c r="E12" s="4">
        <v>1012</v>
      </c>
      <c r="F12" s="4">
        <v>382</v>
      </c>
      <c r="G12" s="3">
        <f t="shared" si="0"/>
        <v>2086</v>
      </c>
      <c r="I12" s="34">
        <v>445</v>
      </c>
      <c r="L12" s="264"/>
      <c r="M12" s="265"/>
      <c r="N12" s="266"/>
      <c r="O12" s="266"/>
      <c r="P12" s="266"/>
      <c r="Q12" s="267"/>
    </row>
    <row r="13" spans="3:17" ht="15.75" thickBot="1" x14ac:dyDescent="0.3">
      <c r="C13" s="34" t="s">
        <v>267</v>
      </c>
      <c r="D13" s="10">
        <v>282</v>
      </c>
      <c r="E13" s="4">
        <v>514</v>
      </c>
      <c r="F13" s="4">
        <v>181</v>
      </c>
      <c r="G13" s="3">
        <f t="shared" si="0"/>
        <v>977</v>
      </c>
      <c r="I13" s="34">
        <v>332</v>
      </c>
      <c r="L13" s="264"/>
      <c r="M13" s="265"/>
      <c r="N13" s="266"/>
      <c r="O13" s="266"/>
      <c r="P13" s="266"/>
      <c r="Q13" s="267"/>
    </row>
    <row r="14" spans="3:17" ht="15.75" thickBot="1" x14ac:dyDescent="0.3">
      <c r="C14" s="34" t="s">
        <v>268</v>
      </c>
      <c r="D14" s="10">
        <v>717</v>
      </c>
      <c r="E14" s="4">
        <v>886</v>
      </c>
      <c r="F14" s="4">
        <v>288</v>
      </c>
      <c r="G14" s="3">
        <f t="shared" si="0"/>
        <v>1891</v>
      </c>
      <c r="I14" s="34">
        <v>485</v>
      </c>
      <c r="L14" s="264"/>
      <c r="M14" s="265"/>
      <c r="N14" s="266"/>
      <c r="O14" s="266"/>
      <c r="P14" s="266"/>
      <c r="Q14" s="267"/>
    </row>
    <row r="15" spans="3:17" ht="15.75" thickBot="1" x14ac:dyDescent="0.3">
      <c r="C15" s="34" t="s">
        <v>269</v>
      </c>
      <c r="D15" s="10">
        <v>655</v>
      </c>
      <c r="E15" s="4">
        <v>974</v>
      </c>
      <c r="F15" s="4">
        <v>369</v>
      </c>
      <c r="G15" s="3">
        <f t="shared" si="0"/>
        <v>1998</v>
      </c>
      <c r="I15" s="34">
        <v>418</v>
      </c>
      <c r="L15" s="264"/>
      <c r="M15" s="265"/>
      <c r="N15" s="266"/>
      <c r="O15" s="266"/>
      <c r="P15" s="266"/>
      <c r="Q15" s="267"/>
    </row>
    <row r="16" spans="3:17" ht="15.75" thickBot="1" x14ac:dyDescent="0.3">
      <c r="C16" s="34" t="s">
        <v>270</v>
      </c>
      <c r="D16" s="10">
        <v>571</v>
      </c>
      <c r="E16" s="4">
        <v>986</v>
      </c>
      <c r="F16" s="4">
        <v>368</v>
      </c>
      <c r="G16" s="3">
        <f t="shared" si="0"/>
        <v>1925</v>
      </c>
      <c r="I16" s="34">
        <v>511</v>
      </c>
      <c r="L16" s="264"/>
      <c r="M16" s="265"/>
      <c r="N16" s="266"/>
      <c r="O16" s="266"/>
      <c r="P16" s="266"/>
      <c r="Q16" s="267"/>
    </row>
    <row r="17" spans="3:9" ht="15.75" thickBot="1" x14ac:dyDescent="0.3">
      <c r="C17" s="36" t="s">
        <v>271</v>
      </c>
      <c r="D17" s="12">
        <v>434</v>
      </c>
      <c r="E17" s="7">
        <v>633</v>
      </c>
      <c r="F17" s="7">
        <v>317</v>
      </c>
      <c r="G17" s="3">
        <f t="shared" si="0"/>
        <v>1384</v>
      </c>
      <c r="I17" s="268">
        <v>707</v>
      </c>
    </row>
    <row r="18" spans="3:9" ht="15.75" thickBot="1" x14ac:dyDescent="0.3">
      <c r="C18" s="269" t="s">
        <v>258</v>
      </c>
      <c r="D18" s="48">
        <f>SUM(D6:D17)</f>
        <v>6676</v>
      </c>
      <c r="E18" s="114">
        <f>SUM(E6:E17)</f>
        <v>10135</v>
      </c>
      <c r="F18" s="114">
        <f>SUM(F6:F17)</f>
        <v>4130</v>
      </c>
      <c r="G18" s="116">
        <f t="shared" si="0"/>
        <v>20941</v>
      </c>
      <c r="I18" s="113">
        <f>SUM(I6:I17)</f>
        <v>6169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0F32-E79F-454B-9DAB-D99C658C910A}">
  <dimension ref="C4:V48"/>
  <sheetViews>
    <sheetView topLeftCell="A4" workbookViewId="0">
      <selection activeCell="R5" sqref="R5:V10"/>
    </sheetView>
  </sheetViews>
  <sheetFormatPr baseColWidth="10" defaultRowHeight="15" x14ac:dyDescent="0.25"/>
  <cols>
    <col min="3" max="3" width="26" customWidth="1"/>
    <col min="4" max="4" width="6.5703125" customWidth="1"/>
    <col min="5" max="5" width="7" customWidth="1"/>
    <col min="6" max="6" width="6.28515625" customWidth="1"/>
    <col min="7" max="7" width="6.85546875" customWidth="1"/>
    <col min="8" max="10" width="6.42578125" customWidth="1"/>
    <col min="11" max="11" width="6.140625" customWidth="1"/>
    <col min="12" max="12" width="5.7109375" customWidth="1"/>
    <col min="13" max="13" width="5.42578125" customWidth="1"/>
    <col min="14" max="14" width="5.5703125" customWidth="1"/>
    <col min="15" max="15" width="5.7109375" customWidth="1"/>
    <col min="16" max="16" width="6.140625" customWidth="1"/>
    <col min="18" max="18" width="23.140625" customWidth="1"/>
    <col min="19" max="19" width="12.28515625" customWidth="1"/>
    <col min="23" max="23" width="16.140625" customWidth="1"/>
  </cols>
  <sheetData>
    <row r="4" spans="3:22" ht="15.75" thickBot="1" x14ac:dyDescent="0.3"/>
    <row r="5" spans="3:22" ht="15.75" thickBot="1" x14ac:dyDescent="0.3">
      <c r="C5" s="190" t="s">
        <v>222</v>
      </c>
      <c r="D5" s="191"/>
      <c r="R5" s="327" t="s">
        <v>232</v>
      </c>
      <c r="S5" s="328"/>
      <c r="T5" s="225"/>
    </row>
    <row r="6" spans="3:22" ht="15.75" thickBot="1" x14ac:dyDescent="0.3">
      <c r="C6" s="39" t="s">
        <v>223</v>
      </c>
      <c r="D6" s="41"/>
      <c r="E6" s="41"/>
      <c r="F6" s="41"/>
      <c r="G6" s="41"/>
      <c r="H6" s="41"/>
      <c r="I6" s="41"/>
      <c r="J6" s="41"/>
      <c r="K6" s="41"/>
      <c r="L6" s="41"/>
      <c r="N6" s="192"/>
      <c r="R6" s="226"/>
      <c r="S6" s="104" t="s">
        <v>233</v>
      </c>
      <c r="T6" s="227" t="s">
        <v>234</v>
      </c>
      <c r="U6" s="104" t="s">
        <v>235</v>
      </c>
      <c r="V6" s="106" t="s">
        <v>236</v>
      </c>
    </row>
    <row r="7" spans="3:22" ht="25.5" thickBot="1" x14ac:dyDescent="0.3">
      <c r="C7" s="193"/>
      <c r="D7" s="194">
        <v>2024</v>
      </c>
      <c r="E7" s="194">
        <v>2023</v>
      </c>
      <c r="F7" s="195">
        <v>2022</v>
      </c>
      <c r="G7" s="195">
        <v>2021</v>
      </c>
      <c r="H7" s="195">
        <v>2020</v>
      </c>
      <c r="I7" s="195">
        <v>2019</v>
      </c>
      <c r="J7" s="195">
        <v>2018</v>
      </c>
      <c r="K7" s="196">
        <v>2017</v>
      </c>
      <c r="L7" s="197">
        <v>2016</v>
      </c>
      <c r="M7" s="198">
        <v>2015</v>
      </c>
      <c r="N7" s="199">
        <v>2014</v>
      </c>
      <c r="O7" s="198">
        <v>2013</v>
      </c>
      <c r="P7" s="200">
        <v>2012</v>
      </c>
      <c r="R7" s="203" t="s">
        <v>224</v>
      </c>
      <c r="S7" s="2">
        <v>1743</v>
      </c>
      <c r="T7" s="228">
        <f>S7/S10</f>
        <v>0.11543046357615894</v>
      </c>
      <c r="U7" s="2">
        <v>968</v>
      </c>
      <c r="V7" s="3">
        <v>775</v>
      </c>
    </row>
    <row r="8" spans="3:22" ht="15.75" thickBot="1" x14ac:dyDescent="0.3">
      <c r="C8" s="201" t="s">
        <v>224</v>
      </c>
      <c r="D8" s="201">
        <v>1743</v>
      </c>
      <c r="E8" s="201">
        <v>1343</v>
      </c>
      <c r="F8" s="202">
        <v>1150</v>
      </c>
      <c r="G8" s="201">
        <v>468</v>
      </c>
      <c r="H8" s="201">
        <v>695</v>
      </c>
      <c r="I8" s="203">
        <v>160</v>
      </c>
      <c r="J8" s="204">
        <v>236</v>
      </c>
      <c r="K8" s="204">
        <v>156</v>
      </c>
      <c r="L8" s="2">
        <v>176</v>
      </c>
      <c r="M8" s="2">
        <v>266</v>
      </c>
      <c r="N8" s="205">
        <v>239</v>
      </c>
      <c r="O8" s="2">
        <v>157</v>
      </c>
      <c r="P8" s="3">
        <v>142</v>
      </c>
      <c r="R8" s="10" t="s">
        <v>86</v>
      </c>
      <c r="S8" s="4">
        <v>175</v>
      </c>
      <c r="T8" s="229">
        <f>S8/S10</f>
        <v>1.1589403973509934E-2</v>
      </c>
      <c r="U8" s="4">
        <v>75</v>
      </c>
      <c r="V8" s="5">
        <v>100</v>
      </c>
    </row>
    <row r="9" spans="3:22" ht="15.75" thickBot="1" x14ac:dyDescent="0.3">
      <c r="C9" s="201" t="s">
        <v>225</v>
      </c>
      <c r="D9" s="206"/>
      <c r="E9" s="206"/>
      <c r="F9" s="207"/>
      <c r="G9" s="208"/>
      <c r="H9" s="208"/>
      <c r="I9" s="209"/>
      <c r="J9" s="63"/>
      <c r="K9" s="63"/>
      <c r="L9" s="4">
        <v>34</v>
      </c>
      <c r="M9" s="4">
        <v>599</v>
      </c>
      <c r="N9" s="210">
        <v>97</v>
      </c>
      <c r="O9" s="4">
        <v>62</v>
      </c>
      <c r="P9" s="5">
        <v>25</v>
      </c>
      <c r="R9" s="111" t="s">
        <v>237</v>
      </c>
      <c r="S9" s="29">
        <f>SUM(U9:V9)</f>
        <v>13182</v>
      </c>
      <c r="T9" s="230">
        <f>S9/S10</f>
        <v>0.87298013245033113</v>
      </c>
      <c r="U9" s="29">
        <v>8340</v>
      </c>
      <c r="V9" s="112">
        <v>4842</v>
      </c>
    </row>
    <row r="10" spans="3:22" ht="15.75" thickBot="1" x14ac:dyDescent="0.3">
      <c r="C10" s="201" t="s">
        <v>86</v>
      </c>
      <c r="D10" s="206">
        <v>175</v>
      </c>
      <c r="E10" s="206">
        <v>199</v>
      </c>
      <c r="F10" s="207">
        <v>222</v>
      </c>
      <c r="G10" s="58">
        <v>264</v>
      </c>
      <c r="H10" s="58">
        <v>491</v>
      </c>
      <c r="I10" s="10">
        <v>413</v>
      </c>
      <c r="J10" s="4">
        <v>457</v>
      </c>
      <c r="K10" s="4">
        <v>365</v>
      </c>
      <c r="L10" s="4">
        <v>413</v>
      </c>
      <c r="M10" s="4">
        <v>661</v>
      </c>
      <c r="N10" s="210">
        <v>274</v>
      </c>
      <c r="O10" s="4">
        <v>186</v>
      </c>
      <c r="P10" s="5">
        <v>115</v>
      </c>
      <c r="R10" s="231" t="s">
        <v>102</v>
      </c>
      <c r="S10" s="114">
        <f>SUM(S7:S9)</f>
        <v>15100</v>
      </c>
      <c r="T10" s="232">
        <f>SUM(T7:T9)</f>
        <v>1</v>
      </c>
      <c r="U10" s="114">
        <f>SUM(U7:U9)</f>
        <v>9383</v>
      </c>
      <c r="V10" s="116">
        <f>SUM(V7:V9)</f>
        <v>5717</v>
      </c>
    </row>
    <row r="11" spans="3:22" ht="15.75" thickBot="1" x14ac:dyDescent="0.3">
      <c r="C11" s="201" t="s">
        <v>226</v>
      </c>
      <c r="D11" s="211">
        <v>13182</v>
      </c>
      <c r="E11" s="211">
        <v>12553</v>
      </c>
      <c r="F11" s="212">
        <v>12537</v>
      </c>
      <c r="G11" s="62">
        <v>15049</v>
      </c>
      <c r="H11" s="62">
        <v>12182</v>
      </c>
      <c r="I11" s="12">
        <v>3354</v>
      </c>
      <c r="J11" s="7">
        <v>2402</v>
      </c>
      <c r="K11" s="7">
        <v>1607</v>
      </c>
      <c r="L11" s="7">
        <v>630</v>
      </c>
      <c r="M11" s="7">
        <v>685</v>
      </c>
      <c r="N11" s="213">
        <v>328</v>
      </c>
      <c r="O11" s="7">
        <v>83</v>
      </c>
      <c r="P11" s="6">
        <v>23</v>
      </c>
    </row>
    <row r="12" spans="3:22" ht="15.75" thickBot="1" x14ac:dyDescent="0.3">
      <c r="C12" s="214" t="s">
        <v>102</v>
      </c>
      <c r="D12" s="214">
        <f>SUM(D8:D11)</f>
        <v>15100</v>
      </c>
      <c r="E12" s="214">
        <f>SUM(E8:E11)</f>
        <v>14095</v>
      </c>
      <c r="F12" s="215">
        <f>SUM(F8:F11)</f>
        <v>13909</v>
      </c>
      <c r="G12" s="215">
        <v>15781</v>
      </c>
      <c r="H12" s="215">
        <f>SUM(H8:H11)</f>
        <v>13368</v>
      </c>
      <c r="I12" s="215">
        <f>SUM(I8:I11)</f>
        <v>3927</v>
      </c>
      <c r="J12" s="215">
        <f>SUM(J8:J11)</f>
        <v>3095</v>
      </c>
      <c r="K12" s="216">
        <f>SUM(K8:K11)</f>
        <v>2128</v>
      </c>
      <c r="L12" s="217">
        <f>L11+L10+L9+L8</f>
        <v>1253</v>
      </c>
      <c r="M12" s="218">
        <f>SUM(M8:M11)</f>
        <v>2211</v>
      </c>
      <c r="N12" s="219">
        <f>SUM(N8:N11)</f>
        <v>938</v>
      </c>
      <c r="O12" s="220">
        <f>SUM(O8:O11)</f>
        <v>488</v>
      </c>
      <c r="P12" s="69">
        <f>SUM(P8:P11)</f>
        <v>305</v>
      </c>
    </row>
    <row r="13" spans="3:22" x14ac:dyDescent="0.25">
      <c r="C13" s="221" t="s">
        <v>227</v>
      </c>
      <c r="D13" s="221"/>
      <c r="E13" s="221"/>
      <c r="F13" s="221"/>
      <c r="G13" s="41"/>
      <c r="H13" s="41"/>
      <c r="I13" s="41"/>
      <c r="J13" s="41"/>
      <c r="K13" s="41"/>
      <c r="L13" s="41"/>
      <c r="N13" s="192"/>
    </row>
    <row r="14" spans="3:22" x14ac:dyDescent="0.25">
      <c r="C14" s="221" t="s">
        <v>228</v>
      </c>
      <c r="D14" s="221"/>
      <c r="E14" s="221"/>
      <c r="F14" s="222"/>
      <c r="G14" s="222"/>
      <c r="H14" s="222"/>
      <c r="I14" s="222"/>
      <c r="J14" s="222"/>
      <c r="K14" s="222"/>
      <c r="L14" s="222"/>
      <c r="N14" s="223"/>
    </row>
    <row r="18" spans="6:11" ht="15.75" thickBot="1" x14ac:dyDescent="0.3"/>
    <row r="19" spans="6:11" ht="15.75" thickBot="1" x14ac:dyDescent="0.3">
      <c r="F19" s="325" t="s">
        <v>229</v>
      </c>
      <c r="G19" s="326"/>
      <c r="J19" s="325" t="s">
        <v>230</v>
      </c>
      <c r="K19" s="326"/>
    </row>
    <row r="21" spans="6:11" x14ac:dyDescent="0.25">
      <c r="F21">
        <v>2012</v>
      </c>
      <c r="G21" s="41">
        <v>23</v>
      </c>
      <c r="J21">
        <v>2012</v>
      </c>
      <c r="K21" s="41">
        <v>142</v>
      </c>
    </row>
    <row r="22" spans="6:11" x14ac:dyDescent="0.25">
      <c r="F22">
        <v>2013</v>
      </c>
      <c r="G22" s="41">
        <v>83</v>
      </c>
      <c r="J22">
        <v>2013</v>
      </c>
      <c r="K22" s="41">
        <v>157</v>
      </c>
    </row>
    <row r="23" spans="6:11" x14ac:dyDescent="0.25">
      <c r="F23">
        <v>2014</v>
      </c>
      <c r="G23" s="41">
        <v>328</v>
      </c>
      <c r="J23">
        <v>2014</v>
      </c>
      <c r="K23" s="41">
        <v>239</v>
      </c>
    </row>
    <row r="24" spans="6:11" x14ac:dyDescent="0.25">
      <c r="F24">
        <v>2015</v>
      </c>
      <c r="G24" s="41">
        <v>685</v>
      </c>
      <c r="J24">
        <v>2015</v>
      </c>
      <c r="K24" s="41">
        <v>266</v>
      </c>
    </row>
    <row r="25" spans="6:11" x14ac:dyDescent="0.25">
      <c r="F25">
        <v>2016</v>
      </c>
      <c r="G25" s="41">
        <v>630</v>
      </c>
      <c r="J25">
        <v>2016</v>
      </c>
      <c r="K25" s="41">
        <v>176</v>
      </c>
    </row>
    <row r="26" spans="6:11" x14ac:dyDescent="0.25">
      <c r="F26">
        <v>2017</v>
      </c>
      <c r="G26" s="41">
        <v>1607</v>
      </c>
      <c r="J26">
        <v>2017</v>
      </c>
      <c r="K26" s="41">
        <v>156</v>
      </c>
    </row>
    <row r="27" spans="6:11" x14ac:dyDescent="0.25">
      <c r="F27">
        <v>2018</v>
      </c>
      <c r="G27" s="41">
        <v>2402</v>
      </c>
      <c r="J27">
        <v>2018</v>
      </c>
      <c r="K27" s="41">
        <v>236</v>
      </c>
    </row>
    <row r="28" spans="6:11" x14ac:dyDescent="0.25">
      <c r="F28">
        <v>2019</v>
      </c>
      <c r="G28" s="41">
        <v>3354</v>
      </c>
      <c r="J28">
        <v>2019</v>
      </c>
      <c r="K28" s="41">
        <v>160</v>
      </c>
    </row>
    <row r="29" spans="6:11" x14ac:dyDescent="0.25">
      <c r="F29">
        <v>2020</v>
      </c>
      <c r="G29" s="41">
        <v>12182</v>
      </c>
      <c r="J29">
        <v>2020</v>
      </c>
      <c r="K29" s="41">
        <v>695</v>
      </c>
    </row>
    <row r="30" spans="6:11" x14ac:dyDescent="0.25">
      <c r="F30">
        <v>2021</v>
      </c>
      <c r="G30" s="41">
        <v>13368</v>
      </c>
      <c r="J30">
        <v>2021</v>
      </c>
      <c r="K30" s="41">
        <v>468</v>
      </c>
    </row>
    <row r="31" spans="6:11" x14ac:dyDescent="0.25">
      <c r="F31">
        <v>2022</v>
      </c>
      <c r="G31" s="41">
        <v>12537</v>
      </c>
      <c r="J31">
        <v>2022</v>
      </c>
      <c r="K31" s="41">
        <v>1150</v>
      </c>
    </row>
    <row r="32" spans="6:11" x14ac:dyDescent="0.25">
      <c r="F32">
        <v>2023</v>
      </c>
      <c r="G32" s="41">
        <v>12553</v>
      </c>
      <c r="J32">
        <v>2023</v>
      </c>
      <c r="K32" s="41">
        <v>1346</v>
      </c>
    </row>
    <row r="33" spans="6:11" x14ac:dyDescent="0.25">
      <c r="F33">
        <v>2024</v>
      </c>
      <c r="G33" s="41">
        <v>13182</v>
      </c>
      <c r="J33">
        <v>2024</v>
      </c>
      <c r="K33" s="41">
        <v>1743</v>
      </c>
    </row>
    <row r="34" spans="6:11" ht="15.75" thickBot="1" x14ac:dyDescent="0.3"/>
    <row r="35" spans="6:11" ht="15.75" thickBot="1" x14ac:dyDescent="0.3">
      <c r="F35" s="134" t="s">
        <v>231</v>
      </c>
      <c r="G35" s="224"/>
      <c r="H35" s="224"/>
    </row>
    <row r="36" spans="6:11" x14ac:dyDescent="0.25">
      <c r="F36">
        <v>2012</v>
      </c>
      <c r="G36">
        <v>115</v>
      </c>
    </row>
    <row r="37" spans="6:11" x14ac:dyDescent="0.25">
      <c r="F37">
        <v>2013</v>
      </c>
      <c r="G37">
        <v>186</v>
      </c>
    </row>
    <row r="38" spans="6:11" x14ac:dyDescent="0.25">
      <c r="F38">
        <v>2014</v>
      </c>
      <c r="G38">
        <v>274</v>
      </c>
    </row>
    <row r="39" spans="6:11" x14ac:dyDescent="0.25">
      <c r="F39">
        <v>2015</v>
      </c>
      <c r="G39">
        <v>661</v>
      </c>
    </row>
    <row r="40" spans="6:11" x14ac:dyDescent="0.25">
      <c r="F40">
        <v>2016</v>
      </c>
      <c r="G40">
        <v>413</v>
      </c>
    </row>
    <row r="41" spans="6:11" x14ac:dyDescent="0.25">
      <c r="F41">
        <v>2017</v>
      </c>
      <c r="G41">
        <v>365</v>
      </c>
    </row>
    <row r="42" spans="6:11" x14ac:dyDescent="0.25">
      <c r="F42">
        <v>2018</v>
      </c>
      <c r="G42">
        <v>457</v>
      </c>
    </row>
    <row r="43" spans="6:11" x14ac:dyDescent="0.25">
      <c r="F43">
        <v>2019</v>
      </c>
      <c r="G43">
        <v>413</v>
      </c>
    </row>
    <row r="44" spans="6:11" x14ac:dyDescent="0.25">
      <c r="F44">
        <v>2020</v>
      </c>
      <c r="G44">
        <v>491</v>
      </c>
    </row>
    <row r="45" spans="6:11" x14ac:dyDescent="0.25">
      <c r="F45">
        <v>2021</v>
      </c>
      <c r="G45">
        <v>264</v>
      </c>
    </row>
    <row r="46" spans="6:11" x14ac:dyDescent="0.25">
      <c r="F46">
        <v>2022</v>
      </c>
      <c r="G46">
        <v>222</v>
      </c>
    </row>
    <row r="47" spans="6:11" x14ac:dyDescent="0.25">
      <c r="F47">
        <v>2023</v>
      </c>
      <c r="G47">
        <v>199</v>
      </c>
    </row>
    <row r="48" spans="6:11" x14ac:dyDescent="0.25">
      <c r="F48">
        <v>2024</v>
      </c>
      <c r="G48">
        <v>175</v>
      </c>
    </row>
  </sheetData>
  <mergeCells count="3">
    <mergeCell ref="F19:G19"/>
    <mergeCell ref="J19:K19"/>
    <mergeCell ref="R5:S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858C-97C9-4227-BECD-72ECE609993E}">
  <dimension ref="A9:P93"/>
  <sheetViews>
    <sheetView topLeftCell="A69" workbookViewId="0">
      <selection activeCell="I91" sqref="I91"/>
    </sheetView>
  </sheetViews>
  <sheetFormatPr baseColWidth="10" defaultRowHeight="15" x14ac:dyDescent="0.25"/>
  <cols>
    <col min="1" max="1" width="14.42578125" customWidth="1"/>
    <col min="2" max="2" width="14.7109375" customWidth="1"/>
    <col min="4" max="4" width="8.7109375" customWidth="1"/>
    <col min="5" max="5" width="38.5703125" customWidth="1"/>
    <col min="6" max="6" width="7.5703125" customWidth="1"/>
    <col min="7" max="7" width="8.5703125" style="44" customWidth="1"/>
    <col min="8" max="8" width="4.85546875" customWidth="1"/>
    <col min="11" max="11" width="17.7109375" customWidth="1"/>
    <col min="12" max="12" width="10" customWidth="1"/>
    <col min="13" max="13" width="3" customWidth="1"/>
    <col min="14" max="14" width="38" customWidth="1"/>
    <col min="15" max="15" width="7.85546875" customWidth="1"/>
    <col min="16" max="16" width="9.28515625" customWidth="1"/>
  </cols>
  <sheetData>
    <row r="9" spans="2:16" x14ac:dyDescent="0.25">
      <c r="B9" s="333" t="s">
        <v>272</v>
      </c>
      <c r="C9" s="333"/>
      <c r="D9" s="333"/>
      <c r="E9" s="333"/>
      <c r="K9" s="334" t="s">
        <v>273</v>
      </c>
      <c r="L9" s="334"/>
      <c r="M9" s="334"/>
      <c r="N9" s="334"/>
      <c r="O9" s="334"/>
      <c r="P9" s="334"/>
    </row>
    <row r="10" spans="2:16" ht="15.75" thickBot="1" x14ac:dyDescent="0.3">
      <c r="K10" s="270"/>
      <c r="L10" s="270"/>
      <c r="M10" s="270"/>
      <c r="N10" s="270"/>
      <c r="O10" s="270"/>
      <c r="P10" s="270"/>
    </row>
    <row r="11" spans="2:16" ht="15.75" thickBot="1" x14ac:dyDescent="0.3">
      <c r="K11" s="271"/>
      <c r="L11" s="272" t="s">
        <v>274</v>
      </c>
      <c r="M11" s="270"/>
      <c r="N11" s="273" t="s">
        <v>275</v>
      </c>
      <c r="O11" s="270"/>
      <c r="P11" s="270"/>
    </row>
    <row r="12" spans="2:16" ht="15.75" thickBot="1" x14ac:dyDescent="0.3">
      <c r="B12" s="274" t="s">
        <v>276</v>
      </c>
      <c r="C12" s="275">
        <v>840</v>
      </c>
      <c r="E12" s="276" t="s">
        <v>275</v>
      </c>
      <c r="K12" s="277" t="s">
        <v>277</v>
      </c>
      <c r="L12" s="278">
        <v>1094</v>
      </c>
      <c r="M12" s="270"/>
      <c r="N12" s="279"/>
      <c r="O12" s="280" t="s">
        <v>102</v>
      </c>
      <c r="P12" s="281" t="s">
        <v>278</v>
      </c>
    </row>
    <row r="13" spans="2:16" ht="15.75" thickBot="1" x14ac:dyDescent="0.3">
      <c r="B13" s="122"/>
      <c r="C13" s="3"/>
      <c r="E13" s="282"/>
      <c r="I13">
        <v>2022</v>
      </c>
      <c r="K13" s="283" t="s">
        <v>279</v>
      </c>
      <c r="L13" s="284">
        <v>831</v>
      </c>
      <c r="M13" s="270"/>
      <c r="N13" s="285" t="s">
        <v>280</v>
      </c>
      <c r="O13" s="286">
        <v>769</v>
      </c>
      <c r="P13" s="287">
        <v>0.27050000000000002</v>
      </c>
    </row>
    <row r="14" spans="2:16" ht="15.75" thickBot="1" x14ac:dyDescent="0.3">
      <c r="B14" s="10" t="s">
        <v>279</v>
      </c>
      <c r="C14" s="5">
        <v>353</v>
      </c>
      <c r="E14" s="122" t="s">
        <v>280</v>
      </c>
      <c r="F14" s="288">
        <v>357</v>
      </c>
      <c r="G14" s="289">
        <v>0.29680000000000001</v>
      </c>
      <c r="K14" s="283" t="s">
        <v>281</v>
      </c>
      <c r="L14" s="290">
        <v>3674</v>
      </c>
      <c r="M14" s="270"/>
      <c r="N14" s="291" t="s">
        <v>282</v>
      </c>
      <c r="O14" s="286">
        <v>365</v>
      </c>
      <c r="P14" s="287">
        <v>0.12839999999999999</v>
      </c>
    </row>
    <row r="15" spans="2:16" ht="15.75" thickBot="1" x14ac:dyDescent="0.3">
      <c r="B15" s="12" t="s">
        <v>283</v>
      </c>
      <c r="C15" s="6">
        <v>1556</v>
      </c>
      <c r="E15" s="10" t="s">
        <v>282</v>
      </c>
      <c r="F15" s="40">
        <v>222</v>
      </c>
      <c r="G15" s="292">
        <v>0.1845</v>
      </c>
      <c r="K15" s="270"/>
      <c r="L15" s="270"/>
      <c r="M15" s="270"/>
      <c r="N15" s="291" t="s">
        <v>98</v>
      </c>
      <c r="O15" s="286">
        <v>627</v>
      </c>
      <c r="P15" s="287">
        <v>0.2205</v>
      </c>
    </row>
    <row r="16" spans="2:16" ht="15.75" thickBot="1" x14ac:dyDescent="0.3">
      <c r="E16" s="10" t="s">
        <v>98</v>
      </c>
      <c r="F16" s="40">
        <v>219</v>
      </c>
      <c r="G16" s="292">
        <v>0.182</v>
      </c>
      <c r="K16" s="270"/>
      <c r="L16" s="270"/>
      <c r="M16" s="270"/>
      <c r="N16" s="291" t="s">
        <v>284</v>
      </c>
      <c r="O16" s="286">
        <v>412</v>
      </c>
      <c r="P16" s="287">
        <v>0.1449</v>
      </c>
    </row>
    <row r="17" spans="5:16" ht="15.75" thickBot="1" x14ac:dyDescent="0.3">
      <c r="E17" s="10" t="s">
        <v>284</v>
      </c>
      <c r="F17" s="40">
        <v>117</v>
      </c>
      <c r="G17" s="292">
        <v>9.7299999999999998E-2</v>
      </c>
      <c r="K17" s="270"/>
      <c r="L17" s="270"/>
      <c r="M17" s="270"/>
      <c r="N17" s="291" t="s">
        <v>285</v>
      </c>
      <c r="O17" s="286">
        <v>472</v>
      </c>
      <c r="P17" s="287">
        <v>0.16600000000000001</v>
      </c>
    </row>
    <row r="18" spans="5:16" ht="15.75" thickBot="1" x14ac:dyDescent="0.3">
      <c r="E18" s="10" t="s">
        <v>285</v>
      </c>
      <c r="F18" s="40">
        <v>151</v>
      </c>
      <c r="G18" s="292">
        <v>0.1255</v>
      </c>
      <c r="K18" s="270"/>
      <c r="L18" s="270"/>
      <c r="M18" s="270"/>
      <c r="N18" s="291" t="s">
        <v>286</v>
      </c>
      <c r="O18" s="286">
        <v>38</v>
      </c>
      <c r="P18" s="287">
        <v>1.34E-2</v>
      </c>
    </row>
    <row r="19" spans="5:16" ht="15.75" thickBot="1" x14ac:dyDescent="0.3">
      <c r="E19" s="10" t="s">
        <v>286</v>
      </c>
      <c r="F19" s="40">
        <v>38</v>
      </c>
      <c r="G19" s="292">
        <v>3.1600000000000003E-2</v>
      </c>
      <c r="K19" s="270"/>
      <c r="L19" s="270"/>
      <c r="M19" s="270"/>
      <c r="N19" s="291" t="s">
        <v>287</v>
      </c>
      <c r="O19" s="286">
        <v>113</v>
      </c>
      <c r="P19" s="287">
        <v>3.9699999999999999E-2</v>
      </c>
    </row>
    <row r="20" spans="5:16" ht="15.75" thickBot="1" x14ac:dyDescent="0.3">
      <c r="E20" s="12" t="s">
        <v>287</v>
      </c>
      <c r="F20" s="61">
        <v>99</v>
      </c>
      <c r="G20" s="293">
        <v>8.2299999999999998E-2</v>
      </c>
      <c r="K20" s="270"/>
      <c r="L20" s="270"/>
      <c r="M20" s="270"/>
      <c r="N20" s="291" t="s">
        <v>288</v>
      </c>
      <c r="O20" s="286">
        <v>47</v>
      </c>
      <c r="P20" s="287">
        <v>1.6500000000000001E-2</v>
      </c>
    </row>
    <row r="21" spans="5:16" ht="15.75" thickBot="1" x14ac:dyDescent="0.3">
      <c r="K21" s="270"/>
      <c r="L21" s="270"/>
      <c r="M21" s="270"/>
      <c r="N21" s="294"/>
      <c r="O21" s="270"/>
      <c r="P21" s="294"/>
    </row>
    <row r="22" spans="5:16" ht="15.75" thickBot="1" x14ac:dyDescent="0.3">
      <c r="E22" s="295" t="s">
        <v>289</v>
      </c>
      <c r="K22" s="270"/>
      <c r="L22" s="270"/>
      <c r="M22" s="270"/>
      <c r="N22" s="270"/>
      <c r="O22" s="270"/>
      <c r="P22" s="270"/>
    </row>
    <row r="23" spans="5:16" ht="15.75" thickBot="1" x14ac:dyDescent="0.3">
      <c r="E23" s="268"/>
      <c r="K23" s="270"/>
      <c r="L23" s="270"/>
      <c r="M23" s="270"/>
      <c r="N23" s="273" t="s">
        <v>289</v>
      </c>
      <c r="O23" s="270"/>
      <c r="P23" s="270"/>
    </row>
    <row r="24" spans="5:16" ht="15.75" thickBot="1" x14ac:dyDescent="0.3">
      <c r="E24" s="122" t="s">
        <v>290</v>
      </c>
      <c r="F24" s="2">
        <v>110</v>
      </c>
      <c r="G24" s="289">
        <v>0.98209999999999997</v>
      </c>
      <c r="I24">
        <v>464</v>
      </c>
      <c r="K24" s="270"/>
      <c r="L24" s="270"/>
      <c r="M24" s="270"/>
      <c r="N24" s="296"/>
      <c r="O24" s="270"/>
      <c r="P24" s="270"/>
    </row>
    <row r="25" spans="5:16" ht="15.75" thickBot="1" x14ac:dyDescent="0.3">
      <c r="E25" s="12" t="s">
        <v>291</v>
      </c>
      <c r="F25" s="7">
        <v>2</v>
      </c>
      <c r="G25" s="293">
        <v>1.7899999999999999E-2</v>
      </c>
      <c r="I25">
        <v>16</v>
      </c>
      <c r="K25" s="270"/>
      <c r="L25" s="270"/>
      <c r="M25" s="270"/>
      <c r="N25" s="277" t="s">
        <v>292</v>
      </c>
      <c r="O25" s="297">
        <v>464</v>
      </c>
      <c r="P25" s="298">
        <v>0.9667</v>
      </c>
    </row>
    <row r="26" spans="5:16" ht="15.75" thickBot="1" x14ac:dyDescent="0.3">
      <c r="K26" s="270"/>
      <c r="L26" s="270"/>
      <c r="M26" s="270"/>
      <c r="N26" s="283" t="s">
        <v>293</v>
      </c>
      <c r="O26" s="284">
        <v>16</v>
      </c>
      <c r="P26" s="287">
        <v>3.3300000000000003E-2</v>
      </c>
    </row>
    <row r="27" spans="5:16" x14ac:dyDescent="0.25">
      <c r="E27" s="295" t="s">
        <v>294</v>
      </c>
      <c r="K27" s="270"/>
      <c r="L27" s="270"/>
      <c r="M27" s="270"/>
      <c r="N27" s="294"/>
      <c r="O27" s="294"/>
      <c r="P27" s="294"/>
    </row>
    <row r="28" spans="5:16" ht="15.75" thickBot="1" x14ac:dyDescent="0.3">
      <c r="E28" s="268"/>
      <c r="K28" s="270"/>
      <c r="L28" s="270"/>
      <c r="M28" s="270"/>
      <c r="N28" s="270"/>
      <c r="O28" s="270"/>
      <c r="P28" s="270"/>
    </row>
    <row r="29" spans="5:16" ht="15.75" thickBot="1" x14ac:dyDescent="0.3">
      <c r="E29" s="122" t="s">
        <v>295</v>
      </c>
      <c r="F29" s="2">
        <v>34</v>
      </c>
      <c r="G29" s="289"/>
      <c r="I29">
        <v>153</v>
      </c>
      <c r="K29" s="270"/>
      <c r="L29" s="270"/>
      <c r="M29" s="270"/>
      <c r="N29" s="273" t="s">
        <v>296</v>
      </c>
      <c r="O29" s="270"/>
      <c r="P29" s="270"/>
    </row>
    <row r="30" spans="5:16" ht="15.75" thickBot="1" x14ac:dyDescent="0.3">
      <c r="E30" s="12" t="s">
        <v>297</v>
      </c>
      <c r="F30" s="7">
        <v>22019</v>
      </c>
      <c r="G30" s="293"/>
      <c r="K30" s="270"/>
      <c r="L30" s="270"/>
      <c r="M30" s="270"/>
      <c r="N30" s="296"/>
      <c r="O30" s="270"/>
      <c r="P30" s="270"/>
    </row>
    <row r="31" spans="5:16" ht="15.75" thickBot="1" x14ac:dyDescent="0.3">
      <c r="K31" s="270"/>
      <c r="L31" s="270"/>
      <c r="M31" s="270"/>
      <c r="N31" s="277" t="s">
        <v>295</v>
      </c>
      <c r="O31" s="297">
        <v>153</v>
      </c>
      <c r="P31" s="299"/>
    </row>
    <row r="32" spans="5:16" ht="15.75" thickBot="1" x14ac:dyDescent="0.3">
      <c r="K32" s="270"/>
      <c r="L32" s="270"/>
      <c r="M32" s="270"/>
      <c r="N32" s="283" t="s">
        <v>298</v>
      </c>
      <c r="O32" s="290">
        <v>220209</v>
      </c>
      <c r="P32" s="300"/>
    </row>
    <row r="33" spans="1:16" ht="15.75" x14ac:dyDescent="0.25">
      <c r="B33" s="332"/>
      <c r="C33" s="332"/>
      <c r="D33" s="332"/>
      <c r="E33" s="332"/>
      <c r="K33" s="301"/>
    </row>
    <row r="34" spans="1:16" ht="15.75" thickBot="1" x14ac:dyDescent="0.3">
      <c r="B34" s="332"/>
      <c r="C34" s="332"/>
      <c r="D34" s="332"/>
      <c r="E34" s="332"/>
    </row>
    <row r="35" spans="1:16" ht="15.75" thickBot="1" x14ac:dyDescent="0.3">
      <c r="K35" s="329" t="s">
        <v>273</v>
      </c>
      <c r="L35" s="330"/>
      <c r="M35" s="330"/>
      <c r="N35" s="330"/>
      <c r="O35" s="330"/>
      <c r="P35" s="331"/>
    </row>
    <row r="36" spans="1:16" ht="16.5" thickBot="1" x14ac:dyDescent="0.3">
      <c r="K36" s="302"/>
      <c r="L36" s="303"/>
      <c r="M36" s="270"/>
      <c r="N36" s="304" t="s">
        <v>275</v>
      </c>
      <c r="O36" s="270"/>
      <c r="P36" s="270"/>
    </row>
    <row r="37" spans="1:16" ht="15.75" thickBot="1" x14ac:dyDescent="0.3">
      <c r="K37" s="277" t="s">
        <v>277</v>
      </c>
      <c r="L37" s="278">
        <v>1094</v>
      </c>
      <c r="M37" s="270"/>
      <c r="N37" s="279"/>
      <c r="O37" s="280" t="s">
        <v>102</v>
      </c>
      <c r="P37" s="281" t="s">
        <v>278</v>
      </c>
    </row>
    <row r="38" spans="1:16" ht="15.75" thickBot="1" x14ac:dyDescent="0.3">
      <c r="K38" s="283" t="s">
        <v>279</v>
      </c>
      <c r="L38" s="284">
        <v>831</v>
      </c>
      <c r="M38" s="270"/>
      <c r="N38" s="285" t="s">
        <v>280</v>
      </c>
      <c r="O38" s="286">
        <v>769</v>
      </c>
      <c r="P38" s="287">
        <v>0.27050000000000002</v>
      </c>
    </row>
    <row r="39" spans="1:16" ht="15.75" thickBot="1" x14ac:dyDescent="0.3">
      <c r="B39" s="308" t="s">
        <v>299</v>
      </c>
      <c r="C39" s="309">
        <v>2022</v>
      </c>
      <c r="D39" s="310">
        <v>2023</v>
      </c>
      <c r="E39" s="235">
        <v>2024</v>
      </c>
      <c r="K39" s="283" t="s">
        <v>281</v>
      </c>
      <c r="L39" s="290">
        <v>3674</v>
      </c>
      <c r="M39" s="270"/>
      <c r="N39" s="291" t="s">
        <v>282</v>
      </c>
      <c r="O39" s="286">
        <v>365</v>
      </c>
      <c r="P39" s="287">
        <v>0.12839999999999999</v>
      </c>
    </row>
    <row r="40" spans="1:16" ht="15.75" thickBot="1" x14ac:dyDescent="0.3">
      <c r="A40" s="305" t="s">
        <v>300</v>
      </c>
      <c r="B40" s="122">
        <v>840</v>
      </c>
      <c r="C40" s="31">
        <v>1094</v>
      </c>
      <c r="D40" s="144">
        <v>1191</v>
      </c>
      <c r="E40" s="32">
        <v>1401</v>
      </c>
      <c r="K40" s="270"/>
      <c r="L40" s="270"/>
      <c r="M40" s="270"/>
      <c r="N40" s="291" t="s">
        <v>98</v>
      </c>
      <c r="O40" s="286">
        <v>627</v>
      </c>
      <c r="P40" s="287">
        <v>0.2205</v>
      </c>
    </row>
    <row r="41" spans="1:16" ht="15.75" thickBot="1" x14ac:dyDescent="0.3">
      <c r="A41" s="306" t="s">
        <v>289</v>
      </c>
      <c r="B41" s="12">
        <v>110</v>
      </c>
      <c r="C41" s="35">
        <v>464</v>
      </c>
      <c r="D41" s="62">
        <v>424</v>
      </c>
      <c r="E41" s="36">
        <v>654</v>
      </c>
      <c r="K41" s="270"/>
      <c r="L41" s="270"/>
      <c r="M41" s="270"/>
      <c r="N41" s="291" t="s">
        <v>284</v>
      </c>
      <c r="O41" s="286">
        <v>412</v>
      </c>
      <c r="P41" s="287">
        <v>0.1449</v>
      </c>
    </row>
    <row r="42" spans="1:16" ht="15.75" thickBot="1" x14ac:dyDescent="0.3">
      <c r="K42" s="270"/>
      <c r="L42" s="270"/>
      <c r="M42" s="270"/>
      <c r="N42" s="291" t="s">
        <v>285</v>
      </c>
      <c r="O42" s="286">
        <v>472</v>
      </c>
      <c r="P42" s="287">
        <v>0.16600000000000001</v>
      </c>
    </row>
    <row r="43" spans="1:16" ht="15.75" thickBot="1" x14ac:dyDescent="0.3">
      <c r="K43" s="270"/>
      <c r="L43" s="270"/>
      <c r="M43" s="270"/>
      <c r="N43" s="291" t="s">
        <v>286</v>
      </c>
      <c r="O43" s="286">
        <v>38</v>
      </c>
      <c r="P43" s="287">
        <v>1.34E-2</v>
      </c>
    </row>
    <row r="44" spans="1:16" ht="15.75" thickBot="1" x14ac:dyDescent="0.3">
      <c r="K44" s="270"/>
      <c r="L44" s="270"/>
      <c r="M44" s="270"/>
      <c r="N44" s="291" t="s">
        <v>287</v>
      </c>
      <c r="O44" s="286">
        <v>113</v>
      </c>
      <c r="P44" s="287">
        <v>3.9699999999999999E-2</v>
      </c>
    </row>
    <row r="45" spans="1:16" ht="15.75" thickBot="1" x14ac:dyDescent="0.3">
      <c r="K45" s="270"/>
      <c r="L45" s="270"/>
      <c r="M45" s="270"/>
      <c r="N45" s="291" t="s">
        <v>288</v>
      </c>
      <c r="O45" s="286">
        <v>47</v>
      </c>
      <c r="P45" s="287">
        <v>1.6500000000000001E-2</v>
      </c>
    </row>
    <row r="46" spans="1:16" ht="16.5" thickBot="1" x14ac:dyDescent="0.3">
      <c r="K46" s="270"/>
      <c r="L46" s="270"/>
      <c r="M46" s="270"/>
      <c r="N46" s="307" t="s">
        <v>289</v>
      </c>
      <c r="O46" s="270"/>
      <c r="P46" s="270"/>
    </row>
    <row r="47" spans="1:16" ht="15.75" thickBot="1" x14ac:dyDescent="0.3">
      <c r="K47" s="270"/>
      <c r="L47" s="270"/>
      <c r="M47" s="270"/>
      <c r="N47" s="277" t="s">
        <v>292</v>
      </c>
      <c r="O47" s="297">
        <v>464</v>
      </c>
      <c r="P47" s="298">
        <v>0.9667</v>
      </c>
    </row>
    <row r="48" spans="1:16" ht="15.75" thickBot="1" x14ac:dyDescent="0.3">
      <c r="K48" s="270"/>
      <c r="L48" s="270"/>
      <c r="M48" s="270"/>
      <c r="N48" s="283" t="s">
        <v>293</v>
      </c>
      <c r="O48" s="284">
        <v>16</v>
      </c>
      <c r="P48" s="287">
        <v>3.3300000000000003E-2</v>
      </c>
    </row>
    <row r="49" spans="11:16" ht="16.5" thickBot="1" x14ac:dyDescent="0.3">
      <c r="K49" s="270"/>
      <c r="L49" s="270"/>
      <c r="M49" s="270"/>
      <c r="N49" s="307" t="s">
        <v>296</v>
      </c>
      <c r="O49" s="270"/>
      <c r="P49" s="270"/>
    </row>
    <row r="50" spans="11:16" ht="15.75" thickBot="1" x14ac:dyDescent="0.3">
      <c r="K50" s="270"/>
      <c r="L50" s="270"/>
      <c r="M50" s="270"/>
      <c r="N50" s="277" t="s">
        <v>295</v>
      </c>
      <c r="O50" s="297">
        <v>153</v>
      </c>
      <c r="P50" s="299"/>
    </row>
    <row r="51" spans="11:16" ht="15.75" thickBot="1" x14ac:dyDescent="0.3">
      <c r="K51" s="270"/>
      <c r="L51" s="270"/>
      <c r="M51" s="270"/>
      <c r="N51" s="283" t="s">
        <v>298</v>
      </c>
      <c r="O51" s="290">
        <v>220209</v>
      </c>
      <c r="P51" s="300"/>
    </row>
    <row r="54" spans="11:16" ht="15.75" thickBot="1" x14ac:dyDescent="0.3"/>
    <row r="55" spans="11:16" ht="15.75" thickBot="1" x14ac:dyDescent="0.3">
      <c r="K55" s="329" t="s">
        <v>301</v>
      </c>
      <c r="L55" s="330"/>
      <c r="M55" s="330"/>
      <c r="N55" s="330"/>
      <c r="O55" s="330"/>
      <c r="P55" s="331"/>
    </row>
    <row r="56" spans="11:16" ht="16.5" thickBot="1" x14ac:dyDescent="0.3">
      <c r="K56" s="302"/>
      <c r="L56" s="303"/>
      <c r="M56" s="270"/>
      <c r="N56" s="304" t="s">
        <v>275</v>
      </c>
      <c r="O56" s="270"/>
      <c r="P56" s="270"/>
    </row>
    <row r="57" spans="11:16" ht="15.75" thickBot="1" x14ac:dyDescent="0.3">
      <c r="K57" s="277" t="s">
        <v>277</v>
      </c>
      <c r="L57" s="278">
        <v>1191</v>
      </c>
      <c r="M57" s="270"/>
      <c r="N57" s="279"/>
      <c r="O57" s="280" t="s">
        <v>102</v>
      </c>
      <c r="P57" s="281" t="s">
        <v>278</v>
      </c>
    </row>
    <row r="58" spans="11:16" ht="15.75" thickBot="1" x14ac:dyDescent="0.3">
      <c r="K58" s="283" t="s">
        <v>279</v>
      </c>
      <c r="L58" s="290">
        <v>1006</v>
      </c>
      <c r="M58" s="270"/>
      <c r="N58" s="285" t="s">
        <v>280</v>
      </c>
      <c r="O58" s="286">
        <v>792</v>
      </c>
      <c r="P58" s="287">
        <v>0.27289999999999998</v>
      </c>
    </row>
    <row r="59" spans="11:16" ht="15.75" thickBot="1" x14ac:dyDescent="0.3">
      <c r="K59" s="283" t="s">
        <v>281</v>
      </c>
      <c r="L59" s="290">
        <v>3936</v>
      </c>
      <c r="M59" s="270"/>
      <c r="N59" s="291" t="s">
        <v>282</v>
      </c>
      <c r="O59" s="286">
        <v>343</v>
      </c>
      <c r="P59" s="287">
        <v>0.1182</v>
      </c>
    </row>
    <row r="60" spans="11:16" ht="15.75" thickBot="1" x14ac:dyDescent="0.3">
      <c r="K60" s="270"/>
      <c r="L60" s="270"/>
      <c r="M60" s="270"/>
      <c r="N60" s="291" t="s">
        <v>98</v>
      </c>
      <c r="O60" s="286">
        <v>712</v>
      </c>
      <c r="P60" s="287">
        <v>0.24529999999999999</v>
      </c>
    </row>
    <row r="61" spans="11:16" ht="15.75" thickBot="1" x14ac:dyDescent="0.3">
      <c r="K61" s="270"/>
      <c r="L61" s="270"/>
      <c r="M61" s="270"/>
      <c r="N61" s="291" t="s">
        <v>284</v>
      </c>
      <c r="O61" s="286">
        <v>388</v>
      </c>
      <c r="P61" s="287">
        <v>0.13370000000000001</v>
      </c>
    </row>
    <row r="62" spans="11:16" ht="15.75" thickBot="1" x14ac:dyDescent="0.3">
      <c r="K62" s="270"/>
      <c r="L62" s="270"/>
      <c r="M62" s="270"/>
      <c r="N62" s="291" t="s">
        <v>285</v>
      </c>
      <c r="O62" s="286">
        <v>447</v>
      </c>
      <c r="P62" s="287">
        <v>0.154</v>
      </c>
    </row>
    <row r="63" spans="11:16" ht="15.75" thickBot="1" x14ac:dyDescent="0.3">
      <c r="K63" s="270"/>
      <c r="L63" s="270"/>
      <c r="M63" s="270"/>
      <c r="N63" s="291" t="s">
        <v>286</v>
      </c>
      <c r="O63" s="286">
        <v>59</v>
      </c>
      <c r="P63" s="287">
        <v>2.0299999999999999E-2</v>
      </c>
    </row>
    <row r="64" spans="11:16" ht="15.75" thickBot="1" x14ac:dyDescent="0.3">
      <c r="K64" s="270"/>
      <c r="L64" s="270"/>
      <c r="M64" s="270"/>
      <c r="N64" s="291" t="s">
        <v>287</v>
      </c>
      <c r="O64" s="286">
        <v>103</v>
      </c>
      <c r="P64" s="287">
        <v>3.5499999999999997E-2</v>
      </c>
    </row>
    <row r="65" spans="11:16" ht="15.75" thickBot="1" x14ac:dyDescent="0.3">
      <c r="K65" s="270"/>
      <c r="L65" s="270"/>
      <c r="M65" s="270"/>
      <c r="N65" s="291" t="s">
        <v>288</v>
      </c>
      <c r="O65" s="286">
        <v>58</v>
      </c>
      <c r="P65" s="287">
        <v>0.02</v>
      </c>
    </row>
    <row r="66" spans="11:16" ht="16.5" thickBot="1" x14ac:dyDescent="0.3">
      <c r="K66" s="270"/>
      <c r="L66" s="270"/>
      <c r="M66" s="270"/>
      <c r="N66" s="307" t="s">
        <v>289</v>
      </c>
      <c r="O66" s="270"/>
      <c r="P66" s="270"/>
    </row>
    <row r="67" spans="11:16" ht="15.75" thickBot="1" x14ac:dyDescent="0.3">
      <c r="K67" s="270"/>
      <c r="L67" s="270"/>
      <c r="M67" s="270"/>
      <c r="N67" s="277" t="s">
        <v>292</v>
      </c>
      <c r="O67" s="297">
        <v>424</v>
      </c>
      <c r="P67" s="298">
        <v>0.96640000000000004</v>
      </c>
    </row>
    <row r="68" spans="11:16" ht="15.75" thickBot="1" x14ac:dyDescent="0.3">
      <c r="K68" s="270"/>
      <c r="L68" s="270"/>
      <c r="M68" s="270"/>
      <c r="N68" s="283" t="s">
        <v>293</v>
      </c>
      <c r="O68" s="284">
        <v>24</v>
      </c>
      <c r="P68" s="287">
        <v>5.3600000000000002E-2</v>
      </c>
    </row>
    <row r="69" spans="11:16" ht="16.5" thickBot="1" x14ac:dyDescent="0.3">
      <c r="K69" s="270"/>
      <c r="L69" s="270"/>
      <c r="M69" s="270"/>
      <c r="N69" s="307" t="s">
        <v>296</v>
      </c>
      <c r="O69" s="270"/>
      <c r="P69" s="270"/>
    </row>
    <row r="70" spans="11:16" ht="15.75" thickBot="1" x14ac:dyDescent="0.3">
      <c r="K70" s="270"/>
      <c r="L70" s="270"/>
      <c r="M70" s="270"/>
      <c r="N70" s="277" t="s">
        <v>295</v>
      </c>
      <c r="O70" s="297">
        <v>153</v>
      </c>
      <c r="P70" s="299"/>
    </row>
    <row r="71" spans="11:16" ht="15.75" thickBot="1" x14ac:dyDescent="0.3">
      <c r="K71" s="270"/>
      <c r="L71" s="270"/>
      <c r="M71" s="270"/>
      <c r="N71" s="283" t="s">
        <v>298</v>
      </c>
      <c r="O71" s="290">
        <v>401592</v>
      </c>
      <c r="P71" s="300"/>
    </row>
    <row r="73" spans="11:16" ht="15.75" thickBot="1" x14ac:dyDescent="0.3"/>
    <row r="74" spans="11:16" ht="15.75" thickBot="1" x14ac:dyDescent="0.3">
      <c r="K74" s="329" t="s">
        <v>302</v>
      </c>
      <c r="L74" s="330"/>
      <c r="M74" s="330"/>
      <c r="N74" s="330"/>
      <c r="O74" s="330"/>
      <c r="P74" s="331"/>
    </row>
    <row r="75" spans="11:16" ht="16.5" thickBot="1" x14ac:dyDescent="0.3">
      <c r="K75" s="302"/>
      <c r="L75" s="303"/>
      <c r="M75" s="270"/>
      <c r="N75" s="304" t="s">
        <v>275</v>
      </c>
      <c r="O75" s="270"/>
      <c r="P75" s="270"/>
    </row>
    <row r="76" spans="11:16" ht="15.75" thickBot="1" x14ac:dyDescent="0.3">
      <c r="K76" s="277" t="s">
        <v>277</v>
      </c>
      <c r="L76" s="278">
        <v>1401</v>
      </c>
      <c r="M76" s="270"/>
      <c r="N76" s="279"/>
      <c r="O76" s="280" t="s">
        <v>102</v>
      </c>
      <c r="P76" s="281" t="s">
        <v>278</v>
      </c>
    </row>
    <row r="77" spans="11:16" ht="15.75" thickBot="1" x14ac:dyDescent="0.3">
      <c r="K77" s="283" t="s">
        <v>279</v>
      </c>
      <c r="L77" s="290">
        <v>1961</v>
      </c>
      <c r="M77" s="270"/>
      <c r="N77" s="285" t="s">
        <v>280</v>
      </c>
      <c r="O77" s="286">
        <v>1116</v>
      </c>
      <c r="P77" s="287">
        <v>0.18759999999999999</v>
      </c>
    </row>
    <row r="78" spans="11:16" ht="15.75" thickBot="1" x14ac:dyDescent="0.3">
      <c r="K78" s="283" t="s">
        <v>281</v>
      </c>
      <c r="L78" s="290">
        <v>7911</v>
      </c>
      <c r="M78" s="270"/>
      <c r="N78" s="291" t="s">
        <v>282</v>
      </c>
      <c r="O78" s="286">
        <v>393</v>
      </c>
      <c r="P78" s="287">
        <v>6.6100000000000006E-2</v>
      </c>
    </row>
    <row r="79" spans="11:16" ht="15.75" thickBot="1" x14ac:dyDescent="0.3">
      <c r="K79" s="270"/>
      <c r="L79" s="270"/>
      <c r="M79" s="270"/>
      <c r="N79" s="291" t="s">
        <v>98</v>
      </c>
      <c r="O79" s="286">
        <v>1129</v>
      </c>
      <c r="P79" s="287">
        <v>0.18970000000000001</v>
      </c>
    </row>
    <row r="80" spans="11:16" ht="15.75" thickBot="1" x14ac:dyDescent="0.3">
      <c r="K80" s="270"/>
      <c r="L80" s="270"/>
      <c r="M80" s="270"/>
      <c r="N80" s="291" t="s">
        <v>284</v>
      </c>
      <c r="O80" s="286">
        <v>538</v>
      </c>
      <c r="P80" s="287">
        <v>9.0399999999999994E-2</v>
      </c>
    </row>
    <row r="81" spans="11:16" ht="15.75" thickBot="1" x14ac:dyDescent="0.3">
      <c r="K81" s="270"/>
      <c r="L81" s="270"/>
      <c r="M81" s="270"/>
      <c r="N81" s="291" t="s">
        <v>285</v>
      </c>
      <c r="O81" s="286">
        <v>597</v>
      </c>
      <c r="P81" s="287">
        <v>0.1003</v>
      </c>
    </row>
    <row r="82" spans="11:16" ht="15.75" thickBot="1" x14ac:dyDescent="0.3">
      <c r="K82" s="270"/>
      <c r="L82" s="270"/>
      <c r="M82" s="270"/>
      <c r="N82" s="291" t="s">
        <v>286</v>
      </c>
      <c r="O82" s="286">
        <v>68</v>
      </c>
      <c r="P82" s="287">
        <v>1.14E-2</v>
      </c>
    </row>
    <row r="83" spans="11:16" ht="15.75" thickBot="1" x14ac:dyDescent="0.3">
      <c r="K83" s="270"/>
      <c r="L83" s="270"/>
      <c r="M83" s="270"/>
      <c r="N83" s="291" t="s">
        <v>287</v>
      </c>
      <c r="O83" s="286">
        <v>94</v>
      </c>
      <c r="P83" s="287">
        <v>1.5800000000000002E-2</v>
      </c>
    </row>
    <row r="84" spans="11:16" ht="15.75" thickBot="1" x14ac:dyDescent="0.3">
      <c r="K84" s="270"/>
      <c r="L84" s="270"/>
      <c r="M84" s="270"/>
      <c r="N84" s="291" t="s">
        <v>288</v>
      </c>
      <c r="O84" s="286">
        <v>61</v>
      </c>
      <c r="P84" s="287">
        <v>1.03E-2</v>
      </c>
    </row>
    <row r="85" spans="11:16" ht="16.5" thickBot="1" x14ac:dyDescent="0.3">
      <c r="L85" s="270"/>
      <c r="M85" s="270"/>
      <c r="N85" s="307" t="s">
        <v>289</v>
      </c>
      <c r="O85" s="270"/>
      <c r="P85" s="270"/>
    </row>
    <row r="86" spans="11:16" ht="15.75" thickBot="1" x14ac:dyDescent="0.3">
      <c r="K86" s="270"/>
      <c r="L86" s="270"/>
      <c r="M86" s="270"/>
      <c r="N86" s="277" t="s">
        <v>292</v>
      </c>
      <c r="O86" s="297">
        <v>654</v>
      </c>
      <c r="P86" s="298">
        <v>0.97319999999999995</v>
      </c>
    </row>
    <row r="87" spans="11:16" ht="15.75" thickBot="1" x14ac:dyDescent="0.3">
      <c r="K87" s="270"/>
      <c r="L87" s="270"/>
      <c r="M87" s="270"/>
      <c r="N87" s="283" t="s">
        <v>293</v>
      </c>
      <c r="O87" s="284">
        <v>18</v>
      </c>
      <c r="P87" s="287">
        <v>2.6800000000000001E-2</v>
      </c>
    </row>
    <row r="88" spans="11:16" ht="16.5" thickBot="1" x14ac:dyDescent="0.3">
      <c r="K88" s="270"/>
      <c r="L88" s="270"/>
      <c r="M88" s="270"/>
      <c r="N88" s="307" t="s">
        <v>296</v>
      </c>
      <c r="O88" s="270"/>
      <c r="P88" s="270"/>
    </row>
    <row r="89" spans="11:16" ht="15.75" thickBot="1" x14ac:dyDescent="0.3">
      <c r="K89" s="270"/>
      <c r="L89" s="270"/>
      <c r="M89" s="270"/>
      <c r="N89" s="277" t="s">
        <v>295</v>
      </c>
      <c r="O89" s="297">
        <v>102</v>
      </c>
      <c r="P89" s="299"/>
    </row>
    <row r="90" spans="11:16" ht="15.75" thickBot="1" x14ac:dyDescent="0.3">
      <c r="K90" s="270"/>
      <c r="L90" s="270"/>
      <c r="M90" s="270"/>
      <c r="N90" s="283" t="s">
        <v>298</v>
      </c>
      <c r="O90" s="290"/>
      <c r="P90" s="300"/>
    </row>
    <row r="92" spans="11:16" x14ac:dyDescent="0.25">
      <c r="K92" s="332" t="s">
        <v>303</v>
      </c>
      <c r="L92" s="332"/>
      <c r="M92" s="332"/>
      <c r="N92" s="332"/>
    </row>
    <row r="93" spans="11:16" x14ac:dyDescent="0.25">
      <c r="K93" s="332" t="s">
        <v>304</v>
      </c>
      <c r="L93" s="332"/>
      <c r="M93" s="332"/>
      <c r="N93" s="332"/>
    </row>
  </sheetData>
  <mergeCells count="9">
    <mergeCell ref="K74:P74"/>
    <mergeCell ref="K92:N92"/>
    <mergeCell ref="K93:N93"/>
    <mergeCell ref="B9:E9"/>
    <mergeCell ref="K9:P9"/>
    <mergeCell ref="B33:E33"/>
    <mergeCell ref="B34:E34"/>
    <mergeCell ref="K35:P35"/>
    <mergeCell ref="K55:P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V47"/>
  <sheetViews>
    <sheetView topLeftCell="K10" workbookViewId="0">
      <selection activeCell="U52" sqref="U52"/>
    </sheetView>
  </sheetViews>
  <sheetFormatPr baseColWidth="10" defaultRowHeight="15" x14ac:dyDescent="0.25"/>
  <cols>
    <col min="6" max="6" width="15.42578125" customWidth="1"/>
    <col min="7" max="7" width="17.85546875" customWidth="1"/>
    <col min="8" max="8" width="19.140625" customWidth="1"/>
    <col min="11" max="11" width="13.28515625" customWidth="1"/>
    <col min="12" max="12" width="17.85546875" customWidth="1"/>
    <col min="13" max="13" width="12.5703125" customWidth="1"/>
    <col min="21" max="21" width="16.5703125" customWidth="1"/>
    <col min="22" max="22" width="18.42578125" customWidth="1"/>
  </cols>
  <sheetData>
    <row r="7" spans="4:7" ht="15.75" thickBot="1" x14ac:dyDescent="0.3"/>
    <row r="8" spans="4:7" ht="19.5" thickBot="1" x14ac:dyDescent="0.35">
      <c r="D8" s="1"/>
      <c r="E8" s="22" t="s">
        <v>7</v>
      </c>
      <c r="F8" s="23" t="s">
        <v>8</v>
      </c>
      <c r="G8" s="24" t="s">
        <v>9</v>
      </c>
    </row>
    <row r="9" spans="4:7" ht="18.75" x14ac:dyDescent="0.3">
      <c r="D9" s="25">
        <v>2018</v>
      </c>
      <c r="E9" s="2"/>
      <c r="F9" s="2"/>
      <c r="G9" s="3">
        <v>27103</v>
      </c>
    </row>
    <row r="10" spans="4:7" ht="18.75" x14ac:dyDescent="0.3">
      <c r="D10" s="26">
        <v>2019</v>
      </c>
      <c r="E10" s="4"/>
      <c r="F10" s="4"/>
      <c r="G10" s="5">
        <v>27131</v>
      </c>
    </row>
    <row r="11" spans="4:7" ht="18.75" x14ac:dyDescent="0.3">
      <c r="D11" s="26">
        <v>2020</v>
      </c>
      <c r="E11" s="4">
        <v>3096</v>
      </c>
      <c r="F11" s="4">
        <v>2965</v>
      </c>
      <c r="G11" s="5">
        <v>3475</v>
      </c>
    </row>
    <row r="12" spans="4:7" ht="18.75" x14ac:dyDescent="0.3">
      <c r="D12" s="26">
        <v>2021</v>
      </c>
      <c r="E12" s="4">
        <v>5967</v>
      </c>
      <c r="F12" s="4">
        <v>2181</v>
      </c>
      <c r="G12" s="5">
        <v>7250</v>
      </c>
    </row>
    <row r="13" spans="4:7" ht="18.75" x14ac:dyDescent="0.3">
      <c r="D13" s="26">
        <v>2022</v>
      </c>
      <c r="E13" s="4">
        <v>6322</v>
      </c>
      <c r="F13" s="4">
        <v>1699</v>
      </c>
      <c r="G13" s="5">
        <v>8498</v>
      </c>
    </row>
    <row r="14" spans="4:7" ht="18.75" x14ac:dyDescent="0.3">
      <c r="D14" s="26">
        <v>2023</v>
      </c>
      <c r="E14" s="4">
        <v>5155</v>
      </c>
      <c r="F14" s="4">
        <v>4385</v>
      </c>
      <c r="G14" s="5">
        <v>9431</v>
      </c>
    </row>
    <row r="15" spans="4:7" ht="19.5" thickBot="1" x14ac:dyDescent="0.35">
      <c r="D15" s="27">
        <v>2024</v>
      </c>
      <c r="E15" s="7">
        <v>4373</v>
      </c>
      <c r="F15" s="7">
        <v>7188</v>
      </c>
      <c r="G15" s="6">
        <v>9184</v>
      </c>
    </row>
    <row r="16" spans="4:7" ht="15.75" thickBot="1" x14ac:dyDescent="0.3"/>
    <row r="17" spans="3:22" ht="19.5" thickBot="1" x14ac:dyDescent="0.35">
      <c r="C17" s="28" t="s">
        <v>10</v>
      </c>
      <c r="D17" s="1"/>
      <c r="E17" s="22" t="s">
        <v>7</v>
      </c>
      <c r="F17" s="23" t="s">
        <v>8</v>
      </c>
      <c r="G17" s="24" t="s">
        <v>9</v>
      </c>
      <c r="R17" s="28" t="s">
        <v>11</v>
      </c>
      <c r="S17" s="1"/>
      <c r="T17" s="22" t="s">
        <v>7</v>
      </c>
      <c r="U17" s="23" t="s">
        <v>8</v>
      </c>
      <c r="V17" s="24" t="s">
        <v>9</v>
      </c>
    </row>
    <row r="18" spans="3:22" ht="18.75" x14ac:dyDescent="0.3">
      <c r="D18" s="25">
        <v>2020</v>
      </c>
      <c r="E18" s="2">
        <v>3096</v>
      </c>
      <c r="F18" s="2">
        <v>2965</v>
      </c>
      <c r="G18" s="3">
        <v>3475</v>
      </c>
      <c r="S18" s="25">
        <v>2020</v>
      </c>
      <c r="T18" s="2">
        <v>7438</v>
      </c>
      <c r="U18" s="2">
        <v>6266</v>
      </c>
      <c r="V18" s="3">
        <v>4806</v>
      </c>
    </row>
    <row r="19" spans="3:22" ht="18.75" x14ac:dyDescent="0.3">
      <c r="D19" s="26">
        <v>2021</v>
      </c>
      <c r="E19" s="4">
        <v>5967</v>
      </c>
      <c r="F19" s="4">
        <v>2181</v>
      </c>
      <c r="G19" s="5">
        <v>7250</v>
      </c>
      <c r="S19" s="26">
        <v>2021</v>
      </c>
      <c r="T19" s="4">
        <v>13182</v>
      </c>
      <c r="U19" s="4">
        <v>4425</v>
      </c>
      <c r="V19" s="5">
        <v>9644</v>
      </c>
    </row>
    <row r="20" spans="3:22" ht="18.75" x14ac:dyDescent="0.3">
      <c r="D20" s="26">
        <v>2022</v>
      </c>
      <c r="E20" s="4">
        <v>6322</v>
      </c>
      <c r="F20" s="4">
        <v>1699</v>
      </c>
      <c r="G20" s="5">
        <v>8498</v>
      </c>
      <c r="S20" s="26">
        <v>2022</v>
      </c>
      <c r="T20" s="4">
        <v>14794</v>
      </c>
      <c r="U20" s="4">
        <v>3412</v>
      </c>
      <c r="V20" s="5">
        <v>11069</v>
      </c>
    </row>
    <row r="21" spans="3:22" ht="18.75" x14ac:dyDescent="0.3">
      <c r="D21" s="26">
        <v>2023</v>
      </c>
      <c r="E21" s="4">
        <v>5155</v>
      </c>
      <c r="F21" s="4">
        <v>4385</v>
      </c>
      <c r="G21" s="5">
        <v>9431</v>
      </c>
      <c r="S21" s="26">
        <v>2023</v>
      </c>
      <c r="T21" s="4">
        <v>12625</v>
      </c>
      <c r="U21" s="4">
        <v>8768</v>
      </c>
      <c r="V21" s="5">
        <v>13697</v>
      </c>
    </row>
    <row r="22" spans="3:22" ht="19.5" thickBot="1" x14ac:dyDescent="0.35">
      <c r="D22" s="27">
        <v>2024</v>
      </c>
      <c r="E22" s="7">
        <v>4373</v>
      </c>
      <c r="F22" s="7">
        <v>7188</v>
      </c>
      <c r="G22" s="6">
        <v>9184</v>
      </c>
      <c r="S22" s="27">
        <v>2024</v>
      </c>
      <c r="T22" s="7">
        <v>11092</v>
      </c>
      <c r="U22" s="7">
        <v>13915</v>
      </c>
      <c r="V22" s="6">
        <v>13993</v>
      </c>
    </row>
    <row r="23" spans="3:22" x14ac:dyDescent="0.25">
      <c r="G23">
        <f>SUM(F22:G22)</f>
        <v>16372</v>
      </c>
    </row>
    <row r="24" spans="3:22" ht="15.75" thickBot="1" x14ac:dyDescent="0.3"/>
    <row r="25" spans="3:22" ht="19.5" thickBot="1" x14ac:dyDescent="0.35">
      <c r="D25" s="1"/>
      <c r="E25" s="22" t="s">
        <v>7</v>
      </c>
      <c r="F25" s="23" t="s">
        <v>8</v>
      </c>
      <c r="S25" s="1"/>
      <c r="T25" s="22" t="s">
        <v>7</v>
      </c>
      <c r="U25" s="23" t="s">
        <v>8</v>
      </c>
    </row>
    <row r="26" spans="3:22" ht="18.75" x14ac:dyDescent="0.3">
      <c r="D26" s="25">
        <v>2020</v>
      </c>
      <c r="E26" s="2">
        <v>3096</v>
      </c>
      <c r="F26" s="3">
        <f>SUM(F18+G18)</f>
        <v>6440</v>
      </c>
      <c r="S26" s="25">
        <v>2020</v>
      </c>
      <c r="T26" s="2">
        <v>7438</v>
      </c>
      <c r="U26" s="3">
        <v>11072</v>
      </c>
    </row>
    <row r="27" spans="3:22" ht="18.75" x14ac:dyDescent="0.3">
      <c r="D27" s="26">
        <v>2021</v>
      </c>
      <c r="E27" s="4">
        <v>5967</v>
      </c>
      <c r="F27" s="5">
        <f>SUM(F19+G19)</f>
        <v>9431</v>
      </c>
      <c r="S27" s="26">
        <v>2021</v>
      </c>
      <c r="T27" s="4">
        <v>13182</v>
      </c>
      <c r="U27" s="5">
        <v>14069</v>
      </c>
    </row>
    <row r="28" spans="3:22" ht="18.75" x14ac:dyDescent="0.3">
      <c r="D28" s="26">
        <v>2022</v>
      </c>
      <c r="E28" s="4">
        <v>6322</v>
      </c>
      <c r="F28" s="5">
        <f>SUM(F20+G20)</f>
        <v>10197</v>
      </c>
      <c r="S28" s="26">
        <v>2022</v>
      </c>
      <c r="T28" s="4">
        <v>14794</v>
      </c>
      <c r="U28" s="5">
        <v>14481</v>
      </c>
    </row>
    <row r="29" spans="3:22" ht="18.75" x14ac:dyDescent="0.3">
      <c r="D29" s="26">
        <v>2023</v>
      </c>
      <c r="E29" s="4">
        <v>5155</v>
      </c>
      <c r="F29" s="5">
        <f>SUM(F21:G21)</f>
        <v>13816</v>
      </c>
      <c r="S29" s="26">
        <v>2023</v>
      </c>
      <c r="T29" s="4">
        <v>12625</v>
      </c>
      <c r="U29" s="5">
        <v>22465</v>
      </c>
    </row>
    <row r="30" spans="3:22" ht="19.5" thickBot="1" x14ac:dyDescent="0.35">
      <c r="D30" s="27">
        <v>2024</v>
      </c>
      <c r="E30" s="7">
        <v>4373</v>
      </c>
      <c r="F30" s="6">
        <f>SUM(F22:G22)</f>
        <v>16372</v>
      </c>
      <c r="S30" s="27">
        <v>2024</v>
      </c>
      <c r="T30" s="7">
        <v>11092</v>
      </c>
      <c r="U30" s="6">
        <f>SUM(U22:V22)</f>
        <v>27908</v>
      </c>
    </row>
    <row r="32" spans="3:22" ht="15.75" thickBot="1" x14ac:dyDescent="0.3"/>
    <row r="33" spans="4:22" ht="19.5" thickBot="1" x14ac:dyDescent="0.35">
      <c r="D33" s="1"/>
      <c r="E33" s="22" t="s">
        <v>7</v>
      </c>
      <c r="F33" s="23" t="s">
        <v>8</v>
      </c>
      <c r="G33" s="29" t="s">
        <v>12</v>
      </c>
      <c r="S33" s="1"/>
      <c r="T33" s="22" t="s">
        <v>7</v>
      </c>
      <c r="U33" s="23" t="s">
        <v>8</v>
      </c>
      <c r="V33" t="s">
        <v>13</v>
      </c>
    </row>
    <row r="34" spans="4:22" ht="18.75" x14ac:dyDescent="0.3">
      <c r="D34" s="25">
        <v>2020</v>
      </c>
      <c r="E34" s="2">
        <v>3096</v>
      </c>
      <c r="F34" s="2">
        <f>SUM(F27+G27)</f>
        <v>9431</v>
      </c>
      <c r="G34" s="3">
        <f>SUM(E34:F34)</f>
        <v>12527</v>
      </c>
      <c r="S34" s="25">
        <v>2020</v>
      </c>
      <c r="T34" s="2">
        <v>7438</v>
      </c>
      <c r="U34" s="3">
        <v>11072</v>
      </c>
      <c r="V34">
        <f>SUM(T34:U34)</f>
        <v>18510</v>
      </c>
    </row>
    <row r="35" spans="4:22" ht="18.75" x14ac:dyDescent="0.3">
      <c r="D35" s="26">
        <v>2021</v>
      </c>
      <c r="E35" s="4">
        <v>5967</v>
      </c>
      <c r="F35" s="4">
        <f>SUM(F28+G28)</f>
        <v>10197</v>
      </c>
      <c r="G35" s="5">
        <f t="shared" ref="G35:G37" si="0">SUM(E35:F35)</f>
        <v>16164</v>
      </c>
      <c r="S35" s="26">
        <v>2021</v>
      </c>
      <c r="T35" s="4">
        <v>13182</v>
      </c>
      <c r="U35" s="5">
        <v>14069</v>
      </c>
      <c r="V35">
        <f t="shared" ref="V35:V38" si="1">SUM(T35:U35)</f>
        <v>27251</v>
      </c>
    </row>
    <row r="36" spans="4:22" ht="18.75" x14ac:dyDescent="0.3">
      <c r="D36" s="26">
        <v>2022</v>
      </c>
      <c r="E36" s="4">
        <v>6322</v>
      </c>
      <c r="F36" s="4">
        <v>10197</v>
      </c>
      <c r="G36" s="5">
        <f t="shared" si="0"/>
        <v>16519</v>
      </c>
      <c r="S36" s="26">
        <v>2022</v>
      </c>
      <c r="T36" s="4">
        <v>14794</v>
      </c>
      <c r="U36" s="5">
        <v>14481</v>
      </c>
      <c r="V36">
        <f t="shared" si="1"/>
        <v>29275</v>
      </c>
    </row>
    <row r="37" spans="4:22" ht="18.75" x14ac:dyDescent="0.3">
      <c r="D37" s="26">
        <v>2023</v>
      </c>
      <c r="E37" s="4">
        <v>5155</v>
      </c>
      <c r="F37" s="4">
        <v>13816</v>
      </c>
      <c r="G37" s="5">
        <f t="shared" si="0"/>
        <v>18971</v>
      </c>
      <c r="S37" s="26">
        <v>2023</v>
      </c>
      <c r="T37" s="4">
        <v>12625</v>
      </c>
      <c r="U37" s="5">
        <v>22465</v>
      </c>
      <c r="V37">
        <f t="shared" si="1"/>
        <v>35090</v>
      </c>
    </row>
    <row r="38" spans="4:22" ht="19.5" thickBot="1" x14ac:dyDescent="0.35">
      <c r="D38" s="27">
        <v>2024</v>
      </c>
      <c r="E38" s="7">
        <v>4373</v>
      </c>
      <c r="F38" s="7">
        <v>16372</v>
      </c>
      <c r="G38" s="6">
        <f>SUM(E38:F38)</f>
        <v>20745</v>
      </c>
      <c r="S38" s="27">
        <v>2024</v>
      </c>
      <c r="T38" s="7">
        <v>11092</v>
      </c>
      <c r="U38" s="6">
        <v>27908</v>
      </c>
      <c r="V38">
        <f t="shared" si="1"/>
        <v>39000</v>
      </c>
    </row>
    <row r="41" spans="4:22" ht="15.75" thickBot="1" x14ac:dyDescent="0.3">
      <c r="D41" s="28" t="s">
        <v>14</v>
      </c>
    </row>
    <row r="42" spans="4:22" ht="19.5" thickBot="1" x14ac:dyDescent="0.35">
      <c r="D42" s="1"/>
      <c r="E42" s="22" t="s">
        <v>7</v>
      </c>
      <c r="F42" s="23" t="s">
        <v>15</v>
      </c>
      <c r="G42" s="24" t="s">
        <v>9</v>
      </c>
      <c r="H42" s="30" t="s">
        <v>8</v>
      </c>
      <c r="J42" s="37"/>
      <c r="K42" s="37"/>
      <c r="L42" s="37"/>
      <c r="M42" s="37"/>
    </row>
    <row r="43" spans="4:22" ht="18.75" x14ac:dyDescent="0.3">
      <c r="D43" s="25">
        <v>2020</v>
      </c>
      <c r="E43" s="2">
        <v>3096</v>
      </c>
      <c r="F43" s="2">
        <v>2965</v>
      </c>
      <c r="G43" s="31">
        <v>3475</v>
      </c>
      <c r="H43" s="32">
        <f>SUM(F43:G43)</f>
        <v>6440</v>
      </c>
      <c r="I43">
        <f t="shared" ref="I43:I46" si="2">SUM(E43:G43)</f>
        <v>9536</v>
      </c>
    </row>
    <row r="44" spans="4:22" ht="18.75" x14ac:dyDescent="0.3">
      <c r="D44" s="26">
        <v>2021</v>
      </c>
      <c r="E44" s="4">
        <v>5967</v>
      </c>
      <c r="F44" s="4">
        <v>2181</v>
      </c>
      <c r="G44" s="33">
        <v>7250</v>
      </c>
      <c r="H44" s="34">
        <f t="shared" ref="H44:H47" si="3">SUM(F44:G44)</f>
        <v>9431</v>
      </c>
      <c r="I44">
        <f t="shared" si="2"/>
        <v>15398</v>
      </c>
    </row>
    <row r="45" spans="4:22" ht="18.75" x14ac:dyDescent="0.3">
      <c r="D45" s="26">
        <v>2022</v>
      </c>
      <c r="E45" s="4">
        <v>6322</v>
      </c>
      <c r="F45" s="4">
        <v>1699</v>
      </c>
      <c r="G45" s="33">
        <v>8498</v>
      </c>
      <c r="H45" s="34">
        <f t="shared" si="3"/>
        <v>10197</v>
      </c>
      <c r="I45">
        <f t="shared" si="2"/>
        <v>16519</v>
      </c>
    </row>
    <row r="46" spans="4:22" ht="18.75" x14ac:dyDescent="0.3">
      <c r="D46" s="26">
        <v>2023</v>
      </c>
      <c r="E46" s="4">
        <v>5155</v>
      </c>
      <c r="F46" s="4">
        <v>4385</v>
      </c>
      <c r="G46" s="33">
        <v>9431</v>
      </c>
      <c r="H46" s="34">
        <f t="shared" si="3"/>
        <v>13816</v>
      </c>
      <c r="I46">
        <f t="shared" si="2"/>
        <v>18971</v>
      </c>
    </row>
    <row r="47" spans="4:22" ht="19.5" thickBot="1" x14ac:dyDescent="0.35">
      <c r="D47" s="27">
        <v>2024</v>
      </c>
      <c r="E47" s="7">
        <v>4373</v>
      </c>
      <c r="F47" s="7">
        <v>7188</v>
      </c>
      <c r="G47" s="35">
        <v>9184</v>
      </c>
      <c r="H47" s="36">
        <f t="shared" si="3"/>
        <v>16372</v>
      </c>
      <c r="I47">
        <f>SUM(E47:G47)</f>
        <v>20745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D570-ABCE-4752-B8C3-098625B97C09}">
  <dimension ref="A3:R78"/>
  <sheetViews>
    <sheetView topLeftCell="A9" workbookViewId="0">
      <selection activeCell="F26" sqref="F26"/>
    </sheetView>
  </sheetViews>
  <sheetFormatPr baseColWidth="10" defaultRowHeight="15" x14ac:dyDescent="0.25"/>
  <cols>
    <col min="1" max="1" width="37.42578125" customWidth="1"/>
    <col min="4" max="4" width="5.7109375" customWidth="1"/>
    <col min="5" max="5" width="11.85546875" style="38" customWidth="1"/>
    <col min="6" max="6" width="18.28515625" style="38" customWidth="1"/>
    <col min="7" max="7" width="14.5703125" style="38" customWidth="1"/>
    <col min="8" max="8" width="9" customWidth="1"/>
    <col min="10" max="10" width="20.7109375" customWidth="1"/>
    <col min="15" max="15" width="19.7109375" customWidth="1"/>
    <col min="16" max="16" width="14.7109375" customWidth="1"/>
  </cols>
  <sheetData>
    <row r="3" spans="1:17" ht="15.75" thickBot="1" x14ac:dyDescent="0.3"/>
    <row r="4" spans="1:17" ht="15.75" thickBot="1" x14ac:dyDescent="0.3">
      <c r="A4" s="39" t="s">
        <v>16</v>
      </c>
      <c r="B4" s="40"/>
      <c r="E4" s="41"/>
      <c r="F4" s="53" t="s">
        <v>17</v>
      </c>
      <c r="G4" s="4"/>
      <c r="H4" s="4"/>
      <c r="J4" s="71" t="s">
        <v>18</v>
      </c>
      <c r="K4" s="4"/>
      <c r="L4" s="4"/>
    </row>
    <row r="5" spans="1:17" x14ac:dyDescent="0.25">
      <c r="A5" s="42"/>
      <c r="B5" s="4"/>
      <c r="E5"/>
      <c r="F5" s="72"/>
      <c r="G5" s="43">
        <v>2023</v>
      </c>
      <c r="H5" s="4"/>
      <c r="J5" s="71"/>
      <c r="K5" s="43">
        <v>2022</v>
      </c>
      <c r="L5" s="4"/>
      <c r="N5" s="43">
        <v>2021</v>
      </c>
      <c r="O5" s="4"/>
      <c r="P5" s="4"/>
      <c r="Q5" s="4"/>
    </row>
    <row r="6" spans="1:17" x14ac:dyDescent="0.25">
      <c r="A6" s="4" t="s">
        <v>19</v>
      </c>
      <c r="B6" s="4">
        <v>6676</v>
      </c>
      <c r="C6" s="44">
        <f>+B6/$B$10</f>
        <v>0.16425144544224382</v>
      </c>
      <c r="E6"/>
      <c r="F6" s="33" t="s">
        <v>19</v>
      </c>
      <c r="G6" s="4">
        <v>6108</v>
      </c>
      <c r="H6" s="74">
        <f>+G6/$B$10</f>
        <v>0.15027678681264608</v>
      </c>
      <c r="J6" s="4" t="s">
        <v>19</v>
      </c>
      <c r="K6" s="4">
        <v>6610</v>
      </c>
      <c r="L6" s="74">
        <f>+K6/$B$10</f>
        <v>0.16262762947472015</v>
      </c>
      <c r="M6" s="44"/>
      <c r="N6" s="4"/>
      <c r="O6" s="4" t="s">
        <v>19</v>
      </c>
      <c r="P6" s="4">
        <v>7100</v>
      </c>
      <c r="Q6" s="74">
        <f>+P6/$B$10</f>
        <v>0.1746832328699717</v>
      </c>
    </row>
    <row r="7" spans="1:17" x14ac:dyDescent="0.25">
      <c r="A7" s="4" t="s">
        <v>20</v>
      </c>
      <c r="B7" s="4">
        <v>14273</v>
      </c>
      <c r="C7" s="44">
        <f>+B7/$B$10</f>
        <v>0.35116250461311355</v>
      </c>
      <c r="E7"/>
      <c r="F7" s="46" t="s">
        <v>20</v>
      </c>
      <c r="G7" s="4">
        <v>13126</v>
      </c>
      <c r="H7" s="74">
        <f t="shared" ref="H7:H9" si="0">+G7/$B$10</f>
        <v>0.32294255135933081</v>
      </c>
      <c r="J7" s="4" t="s">
        <v>20</v>
      </c>
      <c r="K7" s="4">
        <v>11527</v>
      </c>
      <c r="L7" s="74">
        <f>+K7/$B$10</f>
        <v>0.28360191905523435</v>
      </c>
      <c r="M7" s="44"/>
      <c r="N7" s="4"/>
      <c r="O7" s="4" t="s">
        <v>20</v>
      </c>
      <c r="P7" s="4">
        <v>10783</v>
      </c>
      <c r="Q7" s="74">
        <f t="shared" ref="Q7:Q9" si="1">+P7/$B$10</f>
        <v>0.26529708451224016</v>
      </c>
    </row>
    <row r="8" spans="1:17" x14ac:dyDescent="0.25">
      <c r="A8" s="4" t="s">
        <v>22</v>
      </c>
      <c r="B8" s="4">
        <v>2803</v>
      </c>
      <c r="C8" s="44">
        <f>+B8/$B$10</f>
        <v>6.8962972075286011E-2</v>
      </c>
      <c r="E8"/>
      <c r="F8" s="45" t="s">
        <v>22</v>
      </c>
      <c r="G8" s="4">
        <v>2064</v>
      </c>
      <c r="H8" s="74">
        <f t="shared" si="0"/>
        <v>5.078115389346783E-2</v>
      </c>
      <c r="J8" s="4" t="s">
        <v>22</v>
      </c>
      <c r="K8" s="4">
        <v>1636</v>
      </c>
      <c r="L8" s="74">
        <f>+K8/$B$10</f>
        <v>4.0250953376799112E-2</v>
      </c>
      <c r="M8" s="44"/>
      <c r="N8" s="4"/>
      <c r="O8" s="4" t="s">
        <v>22</v>
      </c>
      <c r="P8" s="4">
        <v>2181</v>
      </c>
      <c r="Q8" s="74">
        <f t="shared" si="1"/>
        <v>5.3659736744987085E-2</v>
      </c>
    </row>
    <row r="9" spans="1:17" ht="15.75" thickBot="1" x14ac:dyDescent="0.3">
      <c r="A9" s="29" t="s">
        <v>24</v>
      </c>
      <c r="B9" s="29">
        <v>16893</v>
      </c>
      <c r="C9" s="44">
        <f>+B9/$B$10</f>
        <v>0.41562307786935665</v>
      </c>
      <c r="E9"/>
      <c r="F9" s="73" t="s">
        <v>24</v>
      </c>
      <c r="G9" s="4">
        <v>16977</v>
      </c>
      <c r="H9" s="74">
        <f t="shared" si="0"/>
        <v>0.41768975273711406</v>
      </c>
      <c r="J9" s="4" t="s">
        <v>24</v>
      </c>
      <c r="K9" s="4">
        <v>10852</v>
      </c>
      <c r="L9" s="74">
        <f>+K9/$B$10</f>
        <v>0.26699471029646943</v>
      </c>
      <c r="M9" s="44"/>
      <c r="N9" s="4"/>
      <c r="O9" s="4" t="s">
        <v>24</v>
      </c>
      <c r="P9" s="4">
        <v>7511</v>
      </c>
      <c r="Q9" s="74">
        <f t="shared" si="1"/>
        <v>0.1847951777586419</v>
      </c>
    </row>
    <row r="10" spans="1:17" ht="15.75" thickBot="1" x14ac:dyDescent="0.3">
      <c r="A10" s="48" t="s">
        <v>26</v>
      </c>
      <c r="B10" s="49">
        <f>SUM(B6:B9)</f>
        <v>40645</v>
      </c>
      <c r="C10" s="44">
        <f>SUM(C6:C9)</f>
        <v>1</v>
      </c>
      <c r="E10"/>
      <c r="F10" s="48" t="s">
        <v>26</v>
      </c>
      <c r="G10" s="69"/>
      <c r="H10" s="44"/>
      <c r="J10" s="4"/>
      <c r="K10" s="71"/>
      <c r="L10" s="74"/>
      <c r="M10" s="44"/>
      <c r="N10" s="71"/>
      <c r="O10" s="4"/>
      <c r="P10" s="71"/>
      <c r="Q10" s="74"/>
    </row>
    <row r="11" spans="1:17" x14ac:dyDescent="0.25">
      <c r="E11"/>
      <c r="F11"/>
      <c r="G11"/>
    </row>
    <row r="12" spans="1:17" ht="15.75" thickBot="1" x14ac:dyDescent="0.3">
      <c r="E12"/>
      <c r="F12"/>
      <c r="G12"/>
    </row>
    <row r="13" spans="1:17" ht="15.75" thickBot="1" x14ac:dyDescent="0.3">
      <c r="A13" s="39" t="s">
        <v>29</v>
      </c>
      <c r="B13" s="40"/>
      <c r="E13"/>
      <c r="F13" s="39" t="s">
        <v>16</v>
      </c>
      <c r="G13" s="40"/>
    </row>
    <row r="14" spans="1:17" ht="15.75" thickBot="1" x14ac:dyDescent="0.3">
      <c r="A14" s="51" t="s">
        <v>31</v>
      </c>
      <c r="B14" s="4">
        <v>10415</v>
      </c>
      <c r="E14"/>
      <c r="F14" s="42"/>
      <c r="G14" s="43">
        <v>2024</v>
      </c>
    </row>
    <row r="15" spans="1:17" ht="16.5" thickBot="1" x14ac:dyDescent="0.3">
      <c r="A15" s="4" t="s">
        <v>33</v>
      </c>
      <c r="B15" s="4">
        <v>2552</v>
      </c>
      <c r="E15"/>
      <c r="F15" s="4" t="s">
        <v>19</v>
      </c>
      <c r="G15">
        <v>6676</v>
      </c>
      <c r="H15" s="44">
        <f>+G15/$B$10</f>
        <v>0.16425144544224382</v>
      </c>
      <c r="K15" s="75">
        <v>2021</v>
      </c>
      <c r="L15" s="76">
        <v>2022</v>
      </c>
      <c r="M15" s="77">
        <v>2023</v>
      </c>
      <c r="N15" s="78">
        <v>2024</v>
      </c>
    </row>
    <row r="16" spans="1:17" x14ac:dyDescent="0.25">
      <c r="A16" s="4" t="s">
        <v>35</v>
      </c>
      <c r="B16" s="4">
        <v>632</v>
      </c>
      <c r="E16"/>
      <c r="F16" s="46" t="s">
        <v>20</v>
      </c>
      <c r="G16" s="4">
        <v>14273</v>
      </c>
      <c r="H16" s="44">
        <f t="shared" ref="H16:H18" si="2">+G16/$B$10</f>
        <v>0.35116250461311355</v>
      </c>
      <c r="J16" s="16" t="s">
        <v>19</v>
      </c>
      <c r="K16" s="54">
        <v>7100</v>
      </c>
      <c r="L16" s="55">
        <v>6610</v>
      </c>
      <c r="M16" s="56">
        <v>6108</v>
      </c>
      <c r="N16" s="57">
        <v>6676</v>
      </c>
      <c r="P16" s="41"/>
    </row>
    <row r="17" spans="1:18" x14ac:dyDescent="0.25">
      <c r="A17" s="29" t="s">
        <v>36</v>
      </c>
      <c r="B17" s="29">
        <v>565</v>
      </c>
      <c r="E17"/>
      <c r="F17" s="45" t="s">
        <v>22</v>
      </c>
      <c r="G17" s="4">
        <v>2803</v>
      </c>
      <c r="H17" s="44">
        <f t="shared" si="2"/>
        <v>6.8962972075286011E-2</v>
      </c>
      <c r="J17" s="17" t="s">
        <v>20</v>
      </c>
      <c r="K17" s="40">
        <v>10783</v>
      </c>
      <c r="L17" s="33">
        <v>11527</v>
      </c>
      <c r="M17" s="58">
        <v>13126</v>
      </c>
      <c r="N17" s="34">
        <v>14273</v>
      </c>
      <c r="P17" s="41"/>
      <c r="R17" s="44"/>
    </row>
    <row r="18" spans="1:18" ht="15.75" thickBot="1" x14ac:dyDescent="0.3">
      <c r="A18" s="59" t="s">
        <v>37</v>
      </c>
      <c r="B18" s="60">
        <v>109</v>
      </c>
      <c r="E18"/>
      <c r="F18" s="47" t="s">
        <v>24</v>
      </c>
      <c r="G18" s="29">
        <v>16896</v>
      </c>
      <c r="H18" s="44">
        <f t="shared" si="2"/>
        <v>0.41569688768606222</v>
      </c>
      <c r="J18" s="17" t="s">
        <v>22</v>
      </c>
      <c r="K18" s="40">
        <v>2181</v>
      </c>
      <c r="L18" s="33">
        <v>1636</v>
      </c>
      <c r="M18" s="58">
        <v>2064</v>
      </c>
      <c r="N18" s="34">
        <v>2803</v>
      </c>
      <c r="R18" s="44"/>
    </row>
    <row r="19" spans="1:18" ht="15.75" thickBot="1" x14ac:dyDescent="0.3">
      <c r="A19" s="48"/>
      <c r="B19" s="49">
        <f>SUM(B14:B18)</f>
        <v>14273</v>
      </c>
      <c r="E19"/>
      <c r="F19" s="48"/>
      <c r="G19" s="49"/>
      <c r="H19" s="44"/>
      <c r="J19" s="18" t="s">
        <v>24</v>
      </c>
      <c r="K19" s="61">
        <v>7511</v>
      </c>
      <c r="L19" s="35">
        <v>10852</v>
      </c>
      <c r="M19" s="62">
        <v>16977</v>
      </c>
      <c r="N19" s="36">
        <v>16893</v>
      </c>
      <c r="R19" s="44"/>
    </row>
    <row r="20" spans="1:18" ht="15.75" thickBot="1" x14ac:dyDescent="0.3">
      <c r="E20"/>
      <c r="F20"/>
      <c r="G20"/>
      <c r="R20" s="44"/>
    </row>
    <row r="21" spans="1:18" ht="15.75" thickBot="1" x14ac:dyDescent="0.3">
      <c r="A21" s="39" t="s">
        <v>22</v>
      </c>
      <c r="B21" s="40"/>
      <c r="E21"/>
      <c r="F21"/>
      <c r="G21"/>
      <c r="R21" s="44"/>
    </row>
    <row r="22" spans="1:18" x14ac:dyDescent="0.25">
      <c r="A22" t="s">
        <v>100</v>
      </c>
      <c r="B22" s="28">
        <v>75</v>
      </c>
      <c r="E22"/>
      <c r="F22"/>
      <c r="G22"/>
      <c r="Q22" s="41"/>
      <c r="R22" s="44"/>
    </row>
    <row r="23" spans="1:18" x14ac:dyDescent="0.25">
      <c r="A23" t="s">
        <v>28</v>
      </c>
      <c r="B23" s="28">
        <v>377</v>
      </c>
      <c r="E23"/>
      <c r="F23"/>
      <c r="G23"/>
    </row>
    <row r="24" spans="1:18" x14ac:dyDescent="0.25">
      <c r="A24" s="4" t="s">
        <v>44</v>
      </c>
      <c r="B24" s="63"/>
      <c r="E24"/>
      <c r="F24"/>
      <c r="G24"/>
    </row>
    <row r="25" spans="1:18" x14ac:dyDescent="0.25">
      <c r="A25" s="4" t="s">
        <v>46</v>
      </c>
      <c r="B25" s="4"/>
      <c r="E25"/>
      <c r="F25"/>
      <c r="G25"/>
      <c r="P25" s="41"/>
    </row>
    <row r="26" spans="1:18" x14ac:dyDescent="0.25">
      <c r="A26" s="4" t="s">
        <v>48</v>
      </c>
      <c r="B26" s="4"/>
      <c r="E26"/>
      <c r="F26"/>
      <c r="G26"/>
      <c r="P26" s="41"/>
    </row>
    <row r="27" spans="1:18" x14ac:dyDescent="0.25">
      <c r="A27" s="4" t="s">
        <v>50</v>
      </c>
      <c r="B27" s="43">
        <v>340</v>
      </c>
      <c r="E27"/>
      <c r="F27"/>
      <c r="G27"/>
      <c r="R27" s="44"/>
    </row>
    <row r="28" spans="1:18" x14ac:dyDescent="0.25">
      <c r="A28" s="4" t="s">
        <v>52</v>
      </c>
      <c r="B28" s="4"/>
      <c r="E28"/>
      <c r="F28"/>
      <c r="G28"/>
      <c r="R28" s="44"/>
    </row>
    <row r="29" spans="1:18" x14ac:dyDescent="0.25">
      <c r="A29" t="s">
        <v>54</v>
      </c>
      <c r="B29" s="43">
        <v>550</v>
      </c>
      <c r="E29"/>
      <c r="F29"/>
      <c r="G29"/>
      <c r="R29" s="44"/>
    </row>
    <row r="30" spans="1:18" x14ac:dyDescent="0.25">
      <c r="A30" s="4" t="s">
        <v>21</v>
      </c>
      <c r="B30" s="43">
        <v>975</v>
      </c>
      <c r="E30"/>
      <c r="F30"/>
      <c r="G30"/>
      <c r="R30" s="44"/>
    </row>
    <row r="31" spans="1:18" x14ac:dyDescent="0.25">
      <c r="A31" s="4" t="s">
        <v>56</v>
      </c>
      <c r="B31" s="43">
        <v>33</v>
      </c>
      <c r="E31"/>
      <c r="F31"/>
      <c r="G31"/>
      <c r="Q31" s="41"/>
      <c r="R31" s="44"/>
    </row>
    <row r="32" spans="1:18" x14ac:dyDescent="0.25">
      <c r="A32" s="4" t="s">
        <v>58</v>
      </c>
      <c r="B32" s="4"/>
      <c r="E32"/>
      <c r="F32"/>
      <c r="G32"/>
    </row>
    <row r="33" spans="1:7" x14ac:dyDescent="0.25">
      <c r="A33" s="4" t="s">
        <v>59</v>
      </c>
      <c r="B33" s="43">
        <v>452</v>
      </c>
      <c r="E33"/>
      <c r="F33"/>
      <c r="G33"/>
    </row>
    <row r="34" spans="1:7" x14ac:dyDescent="0.25">
      <c r="A34" s="29" t="s">
        <v>51</v>
      </c>
      <c r="B34" s="29"/>
      <c r="E34"/>
      <c r="F34"/>
      <c r="G34"/>
    </row>
    <row r="35" spans="1:7" ht="15.75" thickBot="1" x14ac:dyDescent="0.3">
      <c r="A35" s="59" t="s">
        <v>61</v>
      </c>
      <c r="B35" s="64">
        <v>1</v>
      </c>
      <c r="E35"/>
      <c r="F35"/>
      <c r="G35"/>
    </row>
    <row r="36" spans="1:7" ht="15.75" thickBot="1" x14ac:dyDescent="0.3">
      <c r="A36" s="48"/>
      <c r="B36" s="49">
        <f>SUM(B22:B35)</f>
        <v>2803</v>
      </c>
      <c r="E36"/>
      <c r="F36"/>
      <c r="G36"/>
    </row>
    <row r="37" spans="1:7" ht="15.75" thickBot="1" x14ac:dyDescent="0.3">
      <c r="E37"/>
      <c r="F37"/>
      <c r="G37"/>
    </row>
    <row r="38" spans="1:7" x14ac:dyDescent="0.25">
      <c r="A38" s="65" t="s">
        <v>65</v>
      </c>
      <c r="B38" s="66"/>
      <c r="E38"/>
      <c r="F38"/>
      <c r="G38"/>
    </row>
    <row r="39" spans="1:7" x14ac:dyDescent="0.25">
      <c r="A39" s="4" t="s">
        <v>67</v>
      </c>
      <c r="B39" s="43">
        <v>396</v>
      </c>
      <c r="E39"/>
      <c r="F39"/>
      <c r="G39"/>
    </row>
    <row r="40" spans="1:7" x14ac:dyDescent="0.25">
      <c r="A40" s="4" t="s">
        <v>69</v>
      </c>
      <c r="B40" s="43">
        <v>4654</v>
      </c>
      <c r="E40"/>
      <c r="F40"/>
      <c r="G40"/>
    </row>
    <row r="41" spans="1:7" x14ac:dyDescent="0.25">
      <c r="A41" s="4" t="s">
        <v>34</v>
      </c>
      <c r="B41" s="43">
        <v>15</v>
      </c>
      <c r="E41"/>
      <c r="F41"/>
      <c r="G41"/>
    </row>
    <row r="42" spans="1:7" x14ac:dyDescent="0.25">
      <c r="A42" s="4" t="s">
        <v>72</v>
      </c>
      <c r="B42" s="43">
        <v>495</v>
      </c>
      <c r="E42"/>
      <c r="F42"/>
      <c r="G42"/>
    </row>
    <row r="43" spans="1:7" x14ac:dyDescent="0.25">
      <c r="A43" s="4" t="s">
        <v>74</v>
      </c>
      <c r="B43" s="43">
        <v>7</v>
      </c>
      <c r="E43"/>
      <c r="F43"/>
      <c r="G43"/>
    </row>
    <row r="44" spans="1:7" x14ac:dyDescent="0.25">
      <c r="A44" s="4" t="s">
        <v>55</v>
      </c>
      <c r="B44" s="43">
        <v>8</v>
      </c>
      <c r="E44"/>
      <c r="F44"/>
      <c r="G44"/>
    </row>
    <row r="45" spans="1:7" x14ac:dyDescent="0.25">
      <c r="A45" s="4" t="s">
        <v>77</v>
      </c>
      <c r="B45" s="4"/>
      <c r="E45"/>
      <c r="F45"/>
      <c r="G45"/>
    </row>
    <row r="46" spans="1:7" x14ac:dyDescent="0.25">
      <c r="A46" s="4" t="s">
        <v>79</v>
      </c>
      <c r="B46" s="43">
        <v>10</v>
      </c>
      <c r="E46"/>
      <c r="F46"/>
      <c r="G46"/>
    </row>
    <row r="47" spans="1:7" x14ac:dyDescent="0.25">
      <c r="A47" s="4" t="s">
        <v>40</v>
      </c>
      <c r="B47" s="43">
        <v>1</v>
      </c>
      <c r="E47"/>
      <c r="F47"/>
      <c r="G47"/>
    </row>
    <row r="48" spans="1:7" x14ac:dyDescent="0.25">
      <c r="A48" s="4" t="s">
        <v>82</v>
      </c>
      <c r="B48" s="43">
        <v>260</v>
      </c>
      <c r="E48"/>
      <c r="F48"/>
      <c r="G48"/>
    </row>
    <row r="49" spans="1:10" x14ac:dyDescent="0.25">
      <c r="A49" s="4" t="s">
        <v>83</v>
      </c>
      <c r="B49" s="43">
        <v>117</v>
      </c>
      <c r="E49"/>
      <c r="F49"/>
      <c r="G49"/>
    </row>
    <row r="50" spans="1:10" x14ac:dyDescent="0.25">
      <c r="A50" s="4" t="s">
        <v>85</v>
      </c>
      <c r="B50" s="43">
        <v>585</v>
      </c>
      <c r="E50"/>
      <c r="F50"/>
      <c r="G50"/>
    </row>
    <row r="51" spans="1:10" x14ac:dyDescent="0.25">
      <c r="A51" s="4" t="s">
        <v>87</v>
      </c>
      <c r="B51" s="43">
        <v>1769</v>
      </c>
      <c r="E51"/>
      <c r="F51"/>
      <c r="G51"/>
    </row>
    <row r="52" spans="1:10" x14ac:dyDescent="0.25">
      <c r="A52" s="4" t="s">
        <v>81</v>
      </c>
      <c r="B52" s="43">
        <v>157</v>
      </c>
      <c r="E52"/>
      <c r="F52"/>
      <c r="G52"/>
    </row>
    <row r="53" spans="1:10" x14ac:dyDescent="0.25">
      <c r="A53" s="4" t="s">
        <v>90</v>
      </c>
      <c r="B53" s="43">
        <v>665</v>
      </c>
      <c r="E53"/>
      <c r="F53"/>
      <c r="G53"/>
    </row>
    <row r="54" spans="1:10" x14ac:dyDescent="0.25">
      <c r="A54" s="4" t="s">
        <v>73</v>
      </c>
      <c r="B54" s="43">
        <v>18</v>
      </c>
      <c r="E54"/>
      <c r="F54"/>
      <c r="G54"/>
    </row>
    <row r="55" spans="1:10" x14ac:dyDescent="0.25">
      <c r="A55" s="4" t="s">
        <v>92</v>
      </c>
      <c r="B55" s="43">
        <v>311</v>
      </c>
      <c r="E55"/>
      <c r="F55"/>
      <c r="G55"/>
    </row>
    <row r="56" spans="1:10" x14ac:dyDescent="0.25">
      <c r="A56" s="4" t="s">
        <v>89</v>
      </c>
      <c r="B56" s="43">
        <v>48</v>
      </c>
      <c r="E56"/>
      <c r="F56"/>
      <c r="G56"/>
    </row>
    <row r="57" spans="1:10" x14ac:dyDescent="0.25">
      <c r="A57" s="4" t="s">
        <v>94</v>
      </c>
      <c r="B57" s="43">
        <v>1357</v>
      </c>
      <c r="E57"/>
      <c r="F57"/>
      <c r="G57"/>
    </row>
    <row r="58" spans="1:10" x14ac:dyDescent="0.25">
      <c r="A58" s="59" t="s">
        <v>51</v>
      </c>
      <c r="B58" s="64">
        <v>227</v>
      </c>
      <c r="E58"/>
      <c r="F58"/>
      <c r="G58"/>
    </row>
    <row r="59" spans="1:10" x14ac:dyDescent="0.25">
      <c r="A59" s="59" t="s">
        <v>96</v>
      </c>
      <c r="B59" s="64"/>
      <c r="E59"/>
      <c r="F59"/>
      <c r="G59"/>
      <c r="I59" s="67"/>
      <c r="J59" s="67"/>
    </row>
    <row r="60" spans="1:10" x14ac:dyDescent="0.25">
      <c r="A60" s="59" t="s">
        <v>98</v>
      </c>
      <c r="B60" s="64">
        <v>975</v>
      </c>
      <c r="E60"/>
      <c r="F60"/>
      <c r="G60"/>
    </row>
    <row r="61" spans="1:10" x14ac:dyDescent="0.25">
      <c r="A61" t="s">
        <v>62</v>
      </c>
      <c r="B61" s="28">
        <v>18</v>
      </c>
      <c r="E61"/>
      <c r="F61"/>
      <c r="G61"/>
    </row>
    <row r="62" spans="1:10" x14ac:dyDescent="0.25">
      <c r="A62" t="s">
        <v>70</v>
      </c>
      <c r="B62" s="28">
        <v>212</v>
      </c>
      <c r="E62"/>
      <c r="F62"/>
      <c r="G62"/>
    </row>
    <row r="63" spans="1:10" x14ac:dyDescent="0.25">
      <c r="A63" t="s">
        <v>68</v>
      </c>
      <c r="B63" s="28">
        <v>254</v>
      </c>
      <c r="E63"/>
      <c r="F63"/>
      <c r="G63"/>
    </row>
    <row r="64" spans="1:10" x14ac:dyDescent="0.25">
      <c r="A64" t="s">
        <v>80</v>
      </c>
      <c r="B64" s="28">
        <v>49</v>
      </c>
      <c r="E64"/>
      <c r="F64"/>
      <c r="G64"/>
    </row>
    <row r="65" spans="1:7" x14ac:dyDescent="0.25">
      <c r="A65" t="s">
        <v>93</v>
      </c>
      <c r="B65" s="28">
        <v>31</v>
      </c>
      <c r="E65"/>
      <c r="F65"/>
      <c r="G65"/>
    </row>
    <row r="66" spans="1:7" x14ac:dyDescent="0.25">
      <c r="A66" t="s">
        <v>95</v>
      </c>
      <c r="B66" s="28">
        <v>299</v>
      </c>
      <c r="E66"/>
      <c r="F66"/>
      <c r="G66"/>
    </row>
    <row r="67" spans="1:7" x14ac:dyDescent="0.25">
      <c r="A67" t="s">
        <v>97</v>
      </c>
      <c r="B67" s="28">
        <v>241</v>
      </c>
      <c r="E67"/>
      <c r="F67"/>
      <c r="G67"/>
    </row>
    <row r="68" spans="1:7" x14ac:dyDescent="0.25">
      <c r="A68" s="59" t="s">
        <v>61</v>
      </c>
      <c r="B68" s="64">
        <v>1</v>
      </c>
      <c r="E68"/>
      <c r="F68"/>
      <c r="G68"/>
    </row>
    <row r="69" spans="1:7" x14ac:dyDescent="0.25">
      <c r="A69" t="s">
        <v>99</v>
      </c>
      <c r="B69" s="28">
        <v>6</v>
      </c>
      <c r="E69"/>
      <c r="F69"/>
      <c r="G69"/>
    </row>
    <row r="70" spans="1:7" ht="15.75" thickBot="1" x14ac:dyDescent="0.3">
      <c r="A70" s="68"/>
      <c r="B70" s="69">
        <f>SUM(B39:B69)</f>
        <v>13186</v>
      </c>
      <c r="E70"/>
      <c r="F70"/>
      <c r="G70"/>
    </row>
    <row r="73" spans="1:7" x14ac:dyDescent="0.25">
      <c r="A73" s="4" t="s">
        <v>91</v>
      </c>
      <c r="B73" s="43">
        <v>23</v>
      </c>
    </row>
    <row r="74" spans="1:7" x14ac:dyDescent="0.25">
      <c r="A74" s="4" t="s">
        <v>64</v>
      </c>
      <c r="B74" s="43">
        <v>0</v>
      </c>
    </row>
    <row r="75" spans="1:7" x14ac:dyDescent="0.25">
      <c r="A75" s="4" t="s">
        <v>101</v>
      </c>
      <c r="B75" s="43">
        <v>9</v>
      </c>
    </row>
    <row r="76" spans="1:7" x14ac:dyDescent="0.25">
      <c r="A76" s="4" t="s">
        <v>39</v>
      </c>
      <c r="B76" s="43">
        <v>1998</v>
      </c>
    </row>
    <row r="77" spans="1:7" x14ac:dyDescent="0.25">
      <c r="A77" s="4" t="s">
        <v>30</v>
      </c>
      <c r="B77" s="43">
        <v>1225</v>
      </c>
    </row>
    <row r="78" spans="1:7" x14ac:dyDescent="0.25">
      <c r="A78" s="70" t="s">
        <v>102</v>
      </c>
      <c r="B78" s="71">
        <f>SUM(B73:B77)</f>
        <v>3255</v>
      </c>
      <c r="C78">
        <f>SUM(+B78+B70)</f>
        <v>16441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BA9E-40AB-45E4-8698-59F0C6244F88}">
  <dimension ref="A1:U64"/>
  <sheetViews>
    <sheetView topLeftCell="A13" workbookViewId="0">
      <selection activeCell="A39" sqref="A39"/>
    </sheetView>
  </sheetViews>
  <sheetFormatPr baseColWidth="10" defaultRowHeight="15" x14ac:dyDescent="0.25"/>
  <cols>
    <col min="1" max="1" width="20.28515625" customWidth="1"/>
    <col min="2" max="2" width="13.42578125" customWidth="1"/>
    <col min="17" max="17" width="15.7109375" customWidth="1"/>
    <col min="19" max="19" width="11.85546875" customWidth="1"/>
  </cols>
  <sheetData>
    <row r="1" spans="1:21" x14ac:dyDescent="0.25">
      <c r="A1" s="79">
        <v>2024</v>
      </c>
    </row>
    <row r="3" spans="1:21" x14ac:dyDescent="0.25">
      <c r="A3" s="79" t="s">
        <v>14</v>
      </c>
    </row>
    <row r="4" spans="1:21" x14ac:dyDescent="0.25">
      <c r="A4" s="80" t="s">
        <v>103</v>
      </c>
      <c r="B4" s="80" t="s">
        <v>104</v>
      </c>
      <c r="C4" s="80" t="s">
        <v>105</v>
      </c>
      <c r="D4" s="80" t="s">
        <v>106</v>
      </c>
      <c r="E4" s="80" t="s">
        <v>107</v>
      </c>
      <c r="F4" s="80" t="s">
        <v>108</v>
      </c>
      <c r="G4" s="80" t="s">
        <v>109</v>
      </c>
      <c r="H4" s="80" t="s">
        <v>110</v>
      </c>
      <c r="I4" s="80" t="s">
        <v>111</v>
      </c>
      <c r="J4" s="80" t="s">
        <v>112</v>
      </c>
      <c r="K4" s="80" t="s">
        <v>113</v>
      </c>
      <c r="L4" s="80" t="s">
        <v>114</v>
      </c>
      <c r="M4" s="80" t="s">
        <v>115</v>
      </c>
      <c r="N4" s="80" t="s">
        <v>116</v>
      </c>
      <c r="O4" s="80" t="s">
        <v>102</v>
      </c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Q5" t="s">
        <v>117</v>
      </c>
    </row>
    <row r="6" spans="1:21" x14ac:dyDescent="0.25">
      <c r="A6" s="82" t="s">
        <v>117</v>
      </c>
      <c r="B6" s="82">
        <f>SUM(B9:B20)</f>
        <v>1887</v>
      </c>
      <c r="C6" s="82">
        <f t="shared" ref="C6:N6" si="0">SUM(C9:C20)</f>
        <v>3295</v>
      </c>
      <c r="D6" s="82">
        <f t="shared" si="0"/>
        <v>3745</v>
      </c>
      <c r="E6" s="82">
        <f t="shared" si="0"/>
        <v>4120</v>
      </c>
      <c r="F6" s="82">
        <f t="shared" si="0"/>
        <v>3759</v>
      </c>
      <c r="G6" s="82">
        <f t="shared" si="0"/>
        <v>2436</v>
      </c>
      <c r="H6" s="82">
        <f t="shared" si="0"/>
        <v>21</v>
      </c>
      <c r="I6" s="82">
        <f t="shared" si="0"/>
        <v>0</v>
      </c>
      <c r="J6" s="82">
        <f t="shared" si="0"/>
        <v>525</v>
      </c>
      <c r="K6" s="82">
        <f t="shared" si="0"/>
        <v>588</v>
      </c>
      <c r="L6" s="82">
        <f t="shared" si="0"/>
        <v>368</v>
      </c>
      <c r="M6" s="82">
        <f t="shared" si="0"/>
        <v>1</v>
      </c>
      <c r="N6" s="82">
        <f t="shared" si="0"/>
        <v>0</v>
      </c>
      <c r="O6" s="82">
        <f>SUM(B6:N6)</f>
        <v>20745</v>
      </c>
      <c r="Q6" t="s">
        <v>118</v>
      </c>
      <c r="R6" t="s">
        <v>119</v>
      </c>
      <c r="S6" s="50" t="s">
        <v>102</v>
      </c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21" x14ac:dyDescent="0.25">
      <c r="A8" t="s">
        <v>120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Q8">
        <f>SUM(B10:H20)</f>
        <v>19263</v>
      </c>
      <c r="R8">
        <f>SUM(J10:M20)</f>
        <v>1482</v>
      </c>
      <c r="S8">
        <f>SUM(Q8:R8)</f>
        <v>20745</v>
      </c>
    </row>
    <row r="10" spans="1:21" x14ac:dyDescent="0.25">
      <c r="A10" t="s">
        <v>121</v>
      </c>
      <c r="B10" s="83">
        <v>823</v>
      </c>
      <c r="C10" s="83">
        <v>601</v>
      </c>
      <c r="D10" s="83">
        <v>833</v>
      </c>
      <c r="E10" s="83">
        <v>780</v>
      </c>
      <c r="F10" s="83">
        <v>558</v>
      </c>
      <c r="G10" s="83">
        <v>378</v>
      </c>
      <c r="H10" s="83">
        <v>20</v>
      </c>
      <c r="I10" s="83"/>
      <c r="J10" s="83">
        <v>156</v>
      </c>
      <c r="K10" s="83">
        <v>142</v>
      </c>
      <c r="L10" s="83">
        <v>82</v>
      </c>
      <c r="M10" s="83"/>
      <c r="N10" s="83"/>
      <c r="O10" s="83">
        <f>SUM(B10:L10)</f>
        <v>4373</v>
      </c>
    </row>
    <row r="11" spans="1:21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21" x14ac:dyDescent="0.25">
      <c r="A12" t="s">
        <v>9</v>
      </c>
      <c r="B12" s="83">
        <v>610</v>
      </c>
      <c r="C12" s="83">
        <v>1553</v>
      </c>
      <c r="D12" s="83">
        <v>1574</v>
      </c>
      <c r="E12" s="83">
        <v>1852</v>
      </c>
      <c r="F12" s="83">
        <v>1805</v>
      </c>
      <c r="G12" s="83">
        <v>1208</v>
      </c>
      <c r="H12" s="83">
        <v>1</v>
      </c>
      <c r="I12" s="83"/>
      <c r="J12" s="83">
        <v>195</v>
      </c>
      <c r="K12" s="83">
        <v>242</v>
      </c>
      <c r="L12" s="83">
        <v>143</v>
      </c>
      <c r="M12" s="83">
        <v>1</v>
      </c>
      <c r="N12" s="83"/>
      <c r="O12" s="83">
        <f>SUM(B12:M12)</f>
        <v>9184</v>
      </c>
    </row>
    <row r="13" spans="1:21" x14ac:dyDescent="0.25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21" ht="15" customHeight="1" x14ac:dyDescent="0.25">
      <c r="A14" t="s">
        <v>122</v>
      </c>
      <c r="B14" s="83">
        <v>290</v>
      </c>
      <c r="C14" s="83">
        <v>680</v>
      </c>
      <c r="D14" s="83">
        <v>828</v>
      </c>
      <c r="E14" s="83">
        <v>932</v>
      </c>
      <c r="F14" s="83">
        <v>854</v>
      </c>
      <c r="G14" s="83">
        <v>586</v>
      </c>
      <c r="H14" s="83"/>
      <c r="I14" s="83"/>
      <c r="J14" s="83">
        <v>111</v>
      </c>
      <c r="K14" s="83">
        <v>108</v>
      </c>
      <c r="L14" s="83">
        <v>87</v>
      </c>
      <c r="M14" s="83"/>
      <c r="N14" s="83"/>
      <c r="O14" s="83">
        <f>SUM(B14:N14)</f>
        <v>4476</v>
      </c>
      <c r="P14">
        <f>SUM(B14:L20)</f>
        <v>7188</v>
      </c>
      <c r="Q14" s="311" t="s">
        <v>123</v>
      </c>
      <c r="R14" s="311"/>
      <c r="S14" s="311"/>
      <c r="T14" s="311"/>
      <c r="U14" s="311"/>
    </row>
    <row r="15" spans="1:21" x14ac:dyDescent="0.2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21" x14ac:dyDescent="0.25">
      <c r="A16" t="s">
        <v>124</v>
      </c>
      <c r="B16" s="83">
        <v>58</v>
      </c>
      <c r="C16" s="83">
        <v>134</v>
      </c>
      <c r="D16" s="83">
        <v>145</v>
      </c>
      <c r="E16" s="83">
        <v>149</v>
      </c>
      <c r="F16" s="83">
        <v>134</v>
      </c>
      <c r="G16" s="83">
        <v>37</v>
      </c>
      <c r="H16" s="83"/>
      <c r="I16" s="83"/>
      <c r="J16" s="83">
        <v>6</v>
      </c>
      <c r="K16" s="83">
        <v>4</v>
      </c>
      <c r="L16" s="83">
        <v>3</v>
      </c>
      <c r="M16" s="83"/>
      <c r="N16" s="83"/>
      <c r="O16" s="83">
        <f t="shared" ref="O16:O20" si="1">SUM(B16:N16)</f>
        <v>670</v>
      </c>
    </row>
    <row r="17" spans="1:19" x14ac:dyDescent="0.25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9" x14ac:dyDescent="0.25">
      <c r="A18" t="s">
        <v>125</v>
      </c>
      <c r="B18" s="83">
        <v>64</v>
      </c>
      <c r="C18" s="83">
        <v>175</v>
      </c>
      <c r="D18" s="83">
        <v>165</v>
      </c>
      <c r="E18" s="83">
        <v>179</v>
      </c>
      <c r="F18" s="83">
        <v>219</v>
      </c>
      <c r="G18" s="83">
        <v>143</v>
      </c>
      <c r="H18" s="83"/>
      <c r="I18" s="83"/>
      <c r="J18" s="83">
        <v>39</v>
      </c>
      <c r="K18" s="83">
        <v>70</v>
      </c>
      <c r="L18" s="83">
        <v>35</v>
      </c>
      <c r="M18" s="83"/>
      <c r="N18" s="83"/>
      <c r="O18" s="83">
        <f t="shared" si="1"/>
        <v>1089</v>
      </c>
    </row>
    <row r="19" spans="1:19" x14ac:dyDescent="0.25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9" x14ac:dyDescent="0.25">
      <c r="A20" t="s">
        <v>126</v>
      </c>
      <c r="B20" s="83">
        <v>42</v>
      </c>
      <c r="C20" s="83">
        <v>152</v>
      </c>
      <c r="D20" s="83">
        <v>200</v>
      </c>
      <c r="E20" s="83">
        <v>228</v>
      </c>
      <c r="F20" s="83">
        <v>189</v>
      </c>
      <c r="G20" s="83">
        <v>84</v>
      </c>
      <c r="H20" s="83"/>
      <c r="I20" s="83"/>
      <c r="J20" s="83">
        <v>18</v>
      </c>
      <c r="K20" s="83">
        <v>22</v>
      </c>
      <c r="L20" s="83">
        <v>18</v>
      </c>
      <c r="M20" s="83"/>
      <c r="N20" s="83"/>
      <c r="O20" s="83">
        <f t="shared" si="1"/>
        <v>953</v>
      </c>
    </row>
    <row r="21" spans="1:19" x14ac:dyDescent="0.2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9" x14ac:dyDescent="0.25"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9" x14ac:dyDescent="0.25">
      <c r="A23" s="79" t="s">
        <v>127</v>
      </c>
    </row>
    <row r="24" spans="1:19" x14ac:dyDescent="0.25">
      <c r="A24" s="80" t="s">
        <v>103</v>
      </c>
      <c r="B24" s="80" t="s">
        <v>104</v>
      </c>
      <c r="C24" s="80" t="s">
        <v>105</v>
      </c>
      <c r="D24" s="80" t="s">
        <v>106</v>
      </c>
      <c r="E24" s="80" t="s">
        <v>107</v>
      </c>
      <c r="F24" s="80" t="s">
        <v>108</v>
      </c>
      <c r="G24" s="80" t="s">
        <v>109</v>
      </c>
      <c r="H24" s="80" t="s">
        <v>110</v>
      </c>
      <c r="I24" s="80" t="s">
        <v>111</v>
      </c>
      <c r="J24" s="80" t="s">
        <v>112</v>
      </c>
      <c r="K24" s="80" t="s">
        <v>113</v>
      </c>
      <c r="L24" s="80" t="s">
        <v>114</v>
      </c>
      <c r="M24" s="80" t="s">
        <v>115</v>
      </c>
      <c r="N24" s="80" t="s">
        <v>116</v>
      </c>
      <c r="O24" s="80" t="s">
        <v>102</v>
      </c>
      <c r="Q24" t="s">
        <v>118</v>
      </c>
      <c r="R24" t="s">
        <v>119</v>
      </c>
    </row>
    <row r="26" spans="1:19" x14ac:dyDescent="0.25">
      <c r="A26" s="82" t="s">
        <v>117</v>
      </c>
      <c r="B26" s="84">
        <f>SUM(B30:B40)</f>
        <v>3073</v>
      </c>
      <c r="C26" s="84">
        <f t="shared" ref="C26:N26" si="2">SUM(C30:C40)</f>
        <v>5965</v>
      </c>
      <c r="D26" s="84">
        <f t="shared" si="2"/>
        <v>6514</v>
      </c>
      <c r="E26" s="84">
        <f t="shared" si="2"/>
        <v>7619</v>
      </c>
      <c r="F26" s="84">
        <f t="shared" si="2"/>
        <v>7183</v>
      </c>
      <c r="G26" s="84">
        <f t="shared" si="2"/>
        <v>5283</v>
      </c>
      <c r="H26" s="84">
        <f t="shared" si="2"/>
        <v>307</v>
      </c>
      <c r="I26" s="84">
        <f t="shared" si="2"/>
        <v>22</v>
      </c>
      <c r="J26" s="84">
        <f t="shared" si="2"/>
        <v>898</v>
      </c>
      <c r="K26" s="84">
        <f t="shared" si="2"/>
        <v>1106</v>
      </c>
      <c r="L26" s="84">
        <f t="shared" si="2"/>
        <v>1001</v>
      </c>
      <c r="M26" s="84">
        <f t="shared" si="2"/>
        <v>29</v>
      </c>
      <c r="N26" s="84">
        <f t="shared" si="2"/>
        <v>0</v>
      </c>
      <c r="O26" s="84">
        <f>SUM(B26:N26)</f>
        <v>39000</v>
      </c>
      <c r="Q26" s="85">
        <f>SUM(B30:I40)</f>
        <v>35966</v>
      </c>
      <c r="R26">
        <f>SUM(J30:N40)</f>
        <v>3034</v>
      </c>
      <c r="S26">
        <f>SUM(Q26:R26)</f>
        <v>39000</v>
      </c>
    </row>
    <row r="28" spans="1:19" x14ac:dyDescent="0.25">
      <c r="A28" t="s">
        <v>128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30" spans="1:19" x14ac:dyDescent="0.25">
      <c r="A30" t="s">
        <v>121</v>
      </c>
      <c r="B30" s="83">
        <v>1526</v>
      </c>
      <c r="C30" s="83">
        <v>1749</v>
      </c>
      <c r="D30" s="83">
        <v>1820</v>
      </c>
      <c r="E30" s="83">
        <v>2003</v>
      </c>
      <c r="F30" s="83">
        <v>1581</v>
      </c>
      <c r="G30" s="83">
        <v>1246</v>
      </c>
      <c r="H30" s="83">
        <v>72</v>
      </c>
      <c r="I30" s="83">
        <v>20</v>
      </c>
      <c r="J30" s="83">
        <v>341</v>
      </c>
      <c r="K30" s="83">
        <v>367</v>
      </c>
      <c r="L30" s="83">
        <v>367</v>
      </c>
      <c r="M30" s="83"/>
      <c r="N30" s="83"/>
      <c r="O30" s="83">
        <f>SUM(B30:M30)</f>
        <v>11092</v>
      </c>
    </row>
    <row r="31" spans="1:19" x14ac:dyDescent="0.2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9" x14ac:dyDescent="0.25">
      <c r="A32" t="s">
        <v>9</v>
      </c>
      <c r="B32" s="83">
        <v>892</v>
      </c>
      <c r="C32" s="83">
        <v>2257</v>
      </c>
      <c r="D32" s="83">
        <v>2329</v>
      </c>
      <c r="E32" s="83">
        <v>2757</v>
      </c>
      <c r="F32" s="83">
        <v>2790</v>
      </c>
      <c r="G32" s="83">
        <v>1967</v>
      </c>
      <c r="H32" s="83">
        <v>60</v>
      </c>
      <c r="I32" s="83"/>
      <c r="J32" s="83">
        <v>280</v>
      </c>
      <c r="K32" s="83">
        <v>365</v>
      </c>
      <c r="L32" s="83">
        <v>276</v>
      </c>
      <c r="M32" s="83">
        <v>20</v>
      </c>
      <c r="N32" s="83"/>
      <c r="O32" s="83">
        <f>SUM(B32:M32)</f>
        <v>13993</v>
      </c>
    </row>
    <row r="33" spans="1:21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21" x14ac:dyDescent="0.25">
      <c r="A34" t="s">
        <v>122</v>
      </c>
      <c r="B34" s="83">
        <v>435</v>
      </c>
      <c r="C34" s="83">
        <v>1282</v>
      </c>
      <c r="D34" s="83">
        <v>1612</v>
      </c>
      <c r="E34" s="83">
        <v>1995</v>
      </c>
      <c r="F34" s="83">
        <v>1893</v>
      </c>
      <c r="G34" s="83">
        <v>1563</v>
      </c>
      <c r="H34" s="83">
        <v>158</v>
      </c>
      <c r="I34" s="83">
        <v>2</v>
      </c>
      <c r="J34" s="83">
        <v>181</v>
      </c>
      <c r="K34" s="83">
        <v>224</v>
      </c>
      <c r="L34" s="83">
        <v>244</v>
      </c>
      <c r="M34" s="83"/>
      <c r="N34" s="83"/>
      <c r="O34" s="83">
        <f>SUM(B34:N34)</f>
        <v>9589</v>
      </c>
      <c r="P34">
        <f>SUM(O34:O40)</f>
        <v>13915</v>
      </c>
      <c r="Q34" s="312" t="s">
        <v>123</v>
      </c>
      <c r="R34" s="312"/>
      <c r="S34" s="312"/>
      <c r="T34" s="312"/>
      <c r="U34" s="312"/>
    </row>
    <row r="35" spans="1:21" x14ac:dyDescent="0.2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21" x14ac:dyDescent="0.25">
      <c r="A36" t="s">
        <v>124</v>
      </c>
      <c r="B36" s="83">
        <v>76</v>
      </c>
      <c r="C36" s="83">
        <v>173</v>
      </c>
      <c r="D36" s="83">
        <v>197</v>
      </c>
      <c r="E36" s="83">
        <v>211</v>
      </c>
      <c r="F36" s="83">
        <v>194</v>
      </c>
      <c r="G36" s="83">
        <v>55</v>
      </c>
      <c r="H36" s="83">
        <v>1</v>
      </c>
      <c r="I36" s="83"/>
      <c r="J36" s="83">
        <v>6</v>
      </c>
      <c r="K36" s="83">
        <v>5</v>
      </c>
      <c r="L36" s="83">
        <v>3</v>
      </c>
      <c r="O36" s="41">
        <f>SUM(B36:M36)</f>
        <v>921</v>
      </c>
    </row>
    <row r="38" spans="1:21" x14ac:dyDescent="0.25">
      <c r="A38" t="s">
        <v>125</v>
      </c>
      <c r="B38" s="83">
        <v>88</v>
      </c>
      <c r="C38" s="83">
        <v>277</v>
      </c>
      <c r="D38" s="83">
        <v>278</v>
      </c>
      <c r="E38" s="83">
        <v>281</v>
      </c>
      <c r="F38" s="83">
        <v>392</v>
      </c>
      <c r="G38" s="83">
        <v>287</v>
      </c>
      <c r="H38" s="83">
        <v>15</v>
      </c>
      <c r="I38" s="83"/>
      <c r="J38" s="83">
        <v>61</v>
      </c>
      <c r="K38" s="83">
        <v>102</v>
      </c>
      <c r="L38" s="83">
        <v>76</v>
      </c>
      <c r="M38" s="83">
        <v>6</v>
      </c>
      <c r="N38" s="83"/>
      <c r="O38" s="83">
        <f>SUM(B38:M38)</f>
        <v>1863</v>
      </c>
    </row>
    <row r="39" spans="1:21" x14ac:dyDescent="0.25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</row>
    <row r="40" spans="1:21" x14ac:dyDescent="0.25">
      <c r="A40" t="s">
        <v>126</v>
      </c>
      <c r="B40" s="83">
        <v>56</v>
      </c>
      <c r="C40" s="83">
        <v>227</v>
      </c>
      <c r="D40" s="83">
        <v>278</v>
      </c>
      <c r="E40" s="83">
        <v>372</v>
      </c>
      <c r="F40" s="83">
        <v>333</v>
      </c>
      <c r="G40" s="83">
        <v>165</v>
      </c>
      <c r="H40" s="83">
        <v>1</v>
      </c>
      <c r="I40" s="83"/>
      <c r="J40" s="83">
        <v>29</v>
      </c>
      <c r="K40" s="83">
        <v>43</v>
      </c>
      <c r="L40" s="83">
        <v>35</v>
      </c>
      <c r="M40" s="83">
        <v>3</v>
      </c>
      <c r="N40" s="83"/>
      <c r="O40" s="83">
        <f>SUM(B40:N40)</f>
        <v>1542</v>
      </c>
    </row>
    <row r="41" spans="1:21" x14ac:dyDescent="0.25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</row>
    <row r="42" spans="1:21" x14ac:dyDescent="0.25">
      <c r="A42" s="93" t="s">
        <v>129</v>
      </c>
      <c r="B42" s="94">
        <v>998</v>
      </c>
      <c r="C42" s="94">
        <v>2634</v>
      </c>
      <c r="D42" s="94">
        <v>2693</v>
      </c>
      <c r="E42" s="94">
        <v>2998</v>
      </c>
      <c r="F42" s="94">
        <v>3003</v>
      </c>
      <c r="G42" s="94">
        <v>2299</v>
      </c>
      <c r="H42" s="94">
        <v>8</v>
      </c>
      <c r="I42" s="94"/>
      <c r="J42" s="94">
        <v>205</v>
      </c>
      <c r="K42" s="94">
        <v>138</v>
      </c>
      <c r="L42" s="94">
        <v>82</v>
      </c>
      <c r="M42" s="94">
        <v>3</v>
      </c>
      <c r="N42" s="94"/>
      <c r="O42" s="94">
        <f>SUM(B42:M42)</f>
        <v>15061</v>
      </c>
    </row>
    <row r="43" spans="1:21" x14ac:dyDescent="0.25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60" spans="2:7" ht="15.75" thickBot="1" x14ac:dyDescent="0.3"/>
    <row r="61" spans="2:7" ht="30" x14ac:dyDescent="0.25">
      <c r="B61" s="86" t="s">
        <v>130</v>
      </c>
      <c r="C61" s="2">
        <v>19263</v>
      </c>
      <c r="D61" s="87">
        <f>C61/C64</f>
        <v>0.92856109906001449</v>
      </c>
      <c r="E61" s="86" t="s">
        <v>131</v>
      </c>
      <c r="F61" s="2">
        <f>SUM(B26:I26)</f>
        <v>35966</v>
      </c>
      <c r="G61" s="88">
        <f>F61/F64</f>
        <v>0.92220512820512823</v>
      </c>
    </row>
    <row r="62" spans="2:7" ht="30" x14ac:dyDescent="0.25">
      <c r="B62" s="89" t="s">
        <v>132</v>
      </c>
      <c r="C62" s="4">
        <v>1482</v>
      </c>
      <c r="D62" s="90">
        <f>C62/C64</f>
        <v>7.1438900939985533E-2</v>
      </c>
      <c r="E62" s="89" t="s">
        <v>133</v>
      </c>
      <c r="F62" s="4">
        <f>SUM(J26:M26)</f>
        <v>3034</v>
      </c>
      <c r="G62" s="91">
        <f>F62/F64</f>
        <v>7.7794871794871795E-2</v>
      </c>
    </row>
    <row r="63" spans="2:7" x14ac:dyDescent="0.25">
      <c r="B63" s="10"/>
      <c r="C63" s="4"/>
      <c r="D63" s="33"/>
      <c r="E63" s="10"/>
      <c r="F63" s="4"/>
      <c r="G63" s="5"/>
    </row>
    <row r="64" spans="2:7" ht="15.75" thickBot="1" x14ac:dyDescent="0.3">
      <c r="B64" s="92" t="s">
        <v>134</v>
      </c>
      <c r="C64" s="7">
        <f>SUM(C61:C62)</f>
        <v>20745</v>
      </c>
      <c r="D64" s="35"/>
      <c r="E64" s="92" t="s">
        <v>135</v>
      </c>
      <c r="F64" s="7">
        <f>SUM(F61:F62)</f>
        <v>39000</v>
      </c>
      <c r="G64" s="6"/>
    </row>
  </sheetData>
  <mergeCells count="2">
    <mergeCell ref="Q14:U14"/>
    <mergeCell ref="Q34:U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6AFF-399C-4A97-8E2C-86AE000348A4}">
  <dimension ref="A1:O66"/>
  <sheetViews>
    <sheetView topLeftCell="A39" workbookViewId="0">
      <selection activeCell="L53" sqref="L53"/>
    </sheetView>
  </sheetViews>
  <sheetFormatPr baseColWidth="10" defaultRowHeight="15" x14ac:dyDescent="0.25"/>
  <cols>
    <col min="3" max="3" width="14.85546875" customWidth="1"/>
    <col min="4" max="4" width="20" customWidth="1"/>
    <col min="5" max="5" width="13.5703125" customWidth="1"/>
    <col min="8" max="8" width="12.28515625" customWidth="1"/>
    <col min="9" max="9" width="16.140625" customWidth="1"/>
    <col min="11" max="11" width="13.28515625" customWidth="1"/>
  </cols>
  <sheetData>
    <row r="1" spans="1:12" ht="21" x14ac:dyDescent="0.35">
      <c r="A1" s="95">
        <v>2024</v>
      </c>
      <c r="B1" s="96" t="s">
        <v>10</v>
      </c>
      <c r="G1" s="96" t="s">
        <v>11</v>
      </c>
    </row>
    <row r="2" spans="1:12" x14ac:dyDescent="0.25">
      <c r="C2" s="97" t="s">
        <v>136</v>
      </c>
      <c r="D2" s="98" t="s">
        <v>137</v>
      </c>
      <c r="E2" s="99" t="s">
        <v>138</v>
      </c>
      <c r="H2" s="100" t="s">
        <v>139</v>
      </c>
      <c r="I2" s="28" t="s">
        <v>140</v>
      </c>
      <c r="J2" s="101" t="s">
        <v>141</v>
      </c>
      <c r="K2" s="67" t="s">
        <v>142</v>
      </c>
    </row>
    <row r="3" spans="1:12" x14ac:dyDescent="0.25">
      <c r="B3" t="s">
        <v>143</v>
      </c>
      <c r="C3">
        <v>231</v>
      </c>
      <c r="D3">
        <v>747</v>
      </c>
      <c r="E3">
        <v>544</v>
      </c>
      <c r="G3" t="s">
        <v>143</v>
      </c>
      <c r="H3">
        <v>578</v>
      </c>
      <c r="I3">
        <v>1196</v>
      </c>
      <c r="J3">
        <v>1069</v>
      </c>
      <c r="K3">
        <v>1497</v>
      </c>
    </row>
    <row r="4" spans="1:12" x14ac:dyDescent="0.25">
      <c r="B4" t="s">
        <v>144</v>
      </c>
      <c r="C4">
        <v>318</v>
      </c>
      <c r="D4">
        <v>850</v>
      </c>
      <c r="E4">
        <v>762</v>
      </c>
      <c r="G4" t="s">
        <v>144</v>
      </c>
      <c r="H4">
        <v>845</v>
      </c>
      <c r="I4">
        <v>1371</v>
      </c>
      <c r="J4">
        <v>1412</v>
      </c>
      <c r="K4">
        <v>1541</v>
      </c>
    </row>
    <row r="5" spans="1:12" x14ac:dyDescent="0.25">
      <c r="B5" t="s">
        <v>145</v>
      </c>
      <c r="C5">
        <v>332</v>
      </c>
      <c r="D5">
        <v>762</v>
      </c>
      <c r="E5">
        <v>585</v>
      </c>
      <c r="G5" t="s">
        <v>145</v>
      </c>
      <c r="H5">
        <v>938</v>
      </c>
      <c r="I5">
        <v>1188</v>
      </c>
      <c r="J5">
        <v>1231</v>
      </c>
      <c r="K5">
        <v>1239</v>
      </c>
    </row>
    <row r="6" spans="1:12" x14ac:dyDescent="0.25">
      <c r="B6" t="s">
        <v>146</v>
      </c>
      <c r="C6">
        <v>423</v>
      </c>
      <c r="D6">
        <v>853</v>
      </c>
      <c r="E6">
        <v>597</v>
      </c>
      <c r="G6" t="s">
        <v>146</v>
      </c>
      <c r="H6">
        <v>1256</v>
      </c>
      <c r="I6">
        <v>1363</v>
      </c>
      <c r="J6">
        <v>1252</v>
      </c>
      <c r="K6">
        <v>1509</v>
      </c>
    </row>
    <row r="7" spans="1:12" x14ac:dyDescent="0.25">
      <c r="B7" t="s">
        <v>147</v>
      </c>
      <c r="C7">
        <v>616</v>
      </c>
      <c r="D7">
        <v>903</v>
      </c>
      <c r="E7">
        <v>595</v>
      </c>
      <c r="G7" t="s">
        <v>147</v>
      </c>
      <c r="H7">
        <v>1384</v>
      </c>
      <c r="I7">
        <v>1347</v>
      </c>
      <c r="J7">
        <v>1258</v>
      </c>
      <c r="K7">
        <v>1689</v>
      </c>
    </row>
    <row r="8" spans="1:12" x14ac:dyDescent="0.25">
      <c r="B8" t="s">
        <v>148</v>
      </c>
      <c r="C8">
        <v>399</v>
      </c>
      <c r="D8">
        <v>793</v>
      </c>
      <c r="E8">
        <v>534</v>
      </c>
      <c r="G8" t="s">
        <v>148</v>
      </c>
      <c r="H8">
        <v>1060</v>
      </c>
      <c r="I8">
        <v>1229</v>
      </c>
      <c r="J8">
        <v>1149</v>
      </c>
      <c r="K8">
        <v>1467</v>
      </c>
    </row>
    <row r="9" spans="1:12" x14ac:dyDescent="0.25">
      <c r="B9" t="s">
        <v>149</v>
      </c>
      <c r="C9">
        <v>432</v>
      </c>
      <c r="D9">
        <v>802</v>
      </c>
      <c r="E9">
        <v>735</v>
      </c>
      <c r="G9" t="s">
        <v>149</v>
      </c>
      <c r="H9">
        <v>1128</v>
      </c>
      <c r="I9">
        <v>1120</v>
      </c>
      <c r="J9">
        <v>1428</v>
      </c>
      <c r="K9">
        <v>1357</v>
      </c>
    </row>
    <row r="10" spans="1:12" x14ac:dyDescent="0.25">
      <c r="B10" t="s">
        <v>150</v>
      </c>
      <c r="C10">
        <v>227</v>
      </c>
      <c r="D10">
        <v>437</v>
      </c>
      <c r="E10">
        <v>318</v>
      </c>
      <c r="G10" t="s">
        <v>150</v>
      </c>
      <c r="H10">
        <v>650</v>
      </c>
      <c r="I10">
        <v>751</v>
      </c>
      <c r="J10">
        <v>679</v>
      </c>
      <c r="K10">
        <v>558</v>
      </c>
    </row>
    <row r="11" spans="1:12" x14ac:dyDescent="0.25">
      <c r="B11" t="s">
        <v>151</v>
      </c>
      <c r="C11">
        <v>414</v>
      </c>
      <c r="D11">
        <v>750</v>
      </c>
      <c r="E11">
        <v>915</v>
      </c>
      <c r="G11" t="s">
        <v>151</v>
      </c>
      <c r="H11">
        <v>984</v>
      </c>
      <c r="I11">
        <v>1074</v>
      </c>
      <c r="J11">
        <v>1493</v>
      </c>
      <c r="K11">
        <v>805</v>
      </c>
    </row>
    <row r="12" spans="1:12" x14ac:dyDescent="0.25">
      <c r="B12" t="s">
        <v>152</v>
      </c>
      <c r="C12">
        <v>391</v>
      </c>
      <c r="D12">
        <v>941</v>
      </c>
      <c r="E12">
        <v>597</v>
      </c>
      <c r="G12" t="s">
        <v>152</v>
      </c>
      <c r="H12">
        <v>873</v>
      </c>
      <c r="I12">
        <v>1369</v>
      </c>
      <c r="J12">
        <v>1122</v>
      </c>
      <c r="K12">
        <v>1202</v>
      </c>
    </row>
    <row r="13" spans="1:12" x14ac:dyDescent="0.25">
      <c r="B13" t="s">
        <v>153</v>
      </c>
      <c r="C13">
        <v>346</v>
      </c>
      <c r="D13">
        <v>776</v>
      </c>
      <c r="E13">
        <v>595</v>
      </c>
      <c r="G13" t="s">
        <v>153</v>
      </c>
      <c r="H13">
        <v>798</v>
      </c>
      <c r="I13">
        <v>1156</v>
      </c>
      <c r="J13">
        <v>1058</v>
      </c>
      <c r="K13">
        <v>1430</v>
      </c>
    </row>
    <row r="14" spans="1:12" x14ac:dyDescent="0.25">
      <c r="B14" t="s">
        <v>154</v>
      </c>
      <c r="C14">
        <v>244</v>
      </c>
      <c r="D14">
        <v>570</v>
      </c>
      <c r="E14">
        <v>411</v>
      </c>
      <c r="G14" t="s">
        <v>154</v>
      </c>
      <c r="H14">
        <v>598</v>
      </c>
      <c r="I14">
        <v>829</v>
      </c>
      <c r="J14">
        <v>764</v>
      </c>
      <c r="K14">
        <v>935</v>
      </c>
    </row>
    <row r="15" spans="1:12" x14ac:dyDescent="0.25">
      <c r="C15">
        <f>SUM(C3:C14)</f>
        <v>4373</v>
      </c>
      <c r="D15">
        <f>SUM(D3:D14)</f>
        <v>9184</v>
      </c>
      <c r="E15">
        <f>SUM(E3:E14)</f>
        <v>7188</v>
      </c>
      <c r="F15" s="102">
        <f>SUM(C15:E15)</f>
        <v>20745</v>
      </c>
      <c r="H15">
        <f>SUM(H3:H14)</f>
        <v>11092</v>
      </c>
      <c r="I15">
        <f t="shared" ref="I15" si="0">SUM(I3:I14)</f>
        <v>13993</v>
      </c>
      <c r="J15">
        <f>SUM(J3:J14)</f>
        <v>13915</v>
      </c>
      <c r="K15">
        <f>SUM(K3:K14)</f>
        <v>15229</v>
      </c>
      <c r="L15" s="102">
        <f>SUM(H15:J15)</f>
        <v>39000</v>
      </c>
    </row>
    <row r="51" spans="4:15" ht="15.75" thickBot="1" x14ac:dyDescent="0.3"/>
    <row r="52" spans="4:15" ht="15.75" thickBot="1" x14ac:dyDescent="0.3">
      <c r="D52" s="103" t="s">
        <v>10</v>
      </c>
      <c r="E52" s="104"/>
      <c r="F52" s="104"/>
      <c r="G52" s="104"/>
      <c r="H52" s="104"/>
      <c r="I52" s="105"/>
      <c r="J52" s="103" t="s">
        <v>11</v>
      </c>
      <c r="K52" s="104"/>
      <c r="L52" s="104"/>
      <c r="M52" s="104"/>
      <c r="N52" s="104"/>
      <c r="O52" s="106"/>
    </row>
    <row r="53" spans="4:15" ht="15.75" thickBot="1" x14ac:dyDescent="0.3">
      <c r="D53" s="107" t="s">
        <v>15</v>
      </c>
      <c r="E53" s="108" t="s">
        <v>156</v>
      </c>
      <c r="F53" s="108" t="s">
        <v>125</v>
      </c>
      <c r="G53" s="108" t="s">
        <v>122</v>
      </c>
      <c r="H53" s="108" t="s">
        <v>126</v>
      </c>
      <c r="I53" s="52" t="s">
        <v>155</v>
      </c>
      <c r="J53" s="107" t="s">
        <v>15</v>
      </c>
      <c r="K53" s="108" t="s">
        <v>156</v>
      </c>
      <c r="L53" s="108" t="s">
        <v>125</v>
      </c>
      <c r="M53" s="108" t="s">
        <v>122</v>
      </c>
      <c r="N53" s="108" t="s">
        <v>126</v>
      </c>
      <c r="O53" s="49" t="s">
        <v>155</v>
      </c>
    </row>
    <row r="54" spans="4:15" x14ac:dyDescent="0.25">
      <c r="D54" s="109" t="s">
        <v>143</v>
      </c>
      <c r="E54" s="51">
        <v>29</v>
      </c>
      <c r="F54" s="51">
        <v>14</v>
      </c>
      <c r="G54" s="51">
        <v>501</v>
      </c>
      <c r="H54" s="51"/>
      <c r="I54" s="55">
        <f>SUM(E54:H54)</f>
        <v>544</v>
      </c>
      <c r="J54" s="109"/>
      <c r="K54" s="51">
        <v>36</v>
      </c>
      <c r="L54" s="51">
        <v>29</v>
      </c>
      <c r="M54" s="51">
        <v>1004</v>
      </c>
      <c r="N54" s="51"/>
      <c r="O54" s="110">
        <f>SUM(K54:N54)</f>
        <v>1069</v>
      </c>
    </row>
    <row r="55" spans="4:15" x14ac:dyDescent="0.25">
      <c r="D55" s="10" t="s">
        <v>144</v>
      </c>
      <c r="E55" s="4">
        <v>18</v>
      </c>
      <c r="F55" s="4"/>
      <c r="G55" s="4">
        <v>421</v>
      </c>
      <c r="H55" s="4">
        <v>323</v>
      </c>
      <c r="I55" s="33">
        <f t="shared" ref="I55:I66" si="1">SUM(E55:H55)</f>
        <v>762</v>
      </c>
      <c r="J55" s="10"/>
      <c r="K55" s="4">
        <v>20</v>
      </c>
      <c r="L55" s="4"/>
      <c r="M55" s="4">
        <v>884</v>
      </c>
      <c r="N55" s="4">
        <v>508</v>
      </c>
      <c r="O55" s="5">
        <f t="shared" ref="O55:O65" si="2">SUM(K55:N55)</f>
        <v>1412</v>
      </c>
    </row>
    <row r="56" spans="4:15" x14ac:dyDescent="0.25">
      <c r="D56" s="10" t="s">
        <v>145</v>
      </c>
      <c r="E56" s="4">
        <v>15</v>
      </c>
      <c r="F56" s="4">
        <v>81</v>
      </c>
      <c r="G56" s="4">
        <v>309</v>
      </c>
      <c r="H56" s="4">
        <v>180</v>
      </c>
      <c r="I56" s="33">
        <f t="shared" si="1"/>
        <v>585</v>
      </c>
      <c r="J56" s="10"/>
      <c r="K56" s="4">
        <v>18</v>
      </c>
      <c r="L56" s="4">
        <v>152</v>
      </c>
      <c r="M56" s="4">
        <v>714</v>
      </c>
      <c r="N56" s="4">
        <v>347</v>
      </c>
      <c r="O56" s="5">
        <f t="shared" si="2"/>
        <v>1231</v>
      </c>
    </row>
    <row r="57" spans="4:15" x14ac:dyDescent="0.25">
      <c r="D57" s="10" t="s">
        <v>146</v>
      </c>
      <c r="E57" s="4">
        <v>144</v>
      </c>
      <c r="F57" s="4">
        <v>54</v>
      </c>
      <c r="G57" s="4">
        <v>324</v>
      </c>
      <c r="H57" s="4">
        <v>75</v>
      </c>
      <c r="I57" s="33">
        <f t="shared" si="1"/>
        <v>597</v>
      </c>
      <c r="J57" s="10"/>
      <c r="K57" s="4">
        <v>205</v>
      </c>
      <c r="L57" s="4">
        <v>99</v>
      </c>
      <c r="M57" s="4">
        <v>818</v>
      </c>
      <c r="N57" s="4">
        <v>130</v>
      </c>
      <c r="O57" s="5">
        <f t="shared" si="2"/>
        <v>1252</v>
      </c>
    </row>
    <row r="58" spans="4:15" x14ac:dyDescent="0.25">
      <c r="D58" s="10" t="s">
        <v>147</v>
      </c>
      <c r="E58" s="4">
        <v>1</v>
      </c>
      <c r="F58" s="4">
        <v>154</v>
      </c>
      <c r="G58" s="4">
        <v>386</v>
      </c>
      <c r="H58" s="4">
        <v>54</v>
      </c>
      <c r="I58" s="33">
        <f t="shared" si="1"/>
        <v>595</v>
      </c>
      <c r="J58" s="10"/>
      <c r="K58" s="4">
        <v>2</v>
      </c>
      <c r="L58" s="4">
        <v>275</v>
      </c>
      <c r="M58" s="4">
        <v>893</v>
      </c>
      <c r="N58" s="4">
        <v>88</v>
      </c>
      <c r="O58" s="5">
        <f t="shared" si="2"/>
        <v>1258</v>
      </c>
    </row>
    <row r="59" spans="4:15" x14ac:dyDescent="0.25">
      <c r="D59" s="10" t="s">
        <v>148</v>
      </c>
      <c r="E59" s="4">
        <v>1</v>
      </c>
      <c r="F59" s="4">
        <v>164</v>
      </c>
      <c r="G59" s="4">
        <v>332</v>
      </c>
      <c r="H59" s="4">
        <v>37</v>
      </c>
      <c r="I59" s="33">
        <f t="shared" si="1"/>
        <v>534</v>
      </c>
      <c r="J59" s="10"/>
      <c r="K59" s="4">
        <v>2</v>
      </c>
      <c r="L59" s="4">
        <v>319</v>
      </c>
      <c r="M59" s="4">
        <v>760</v>
      </c>
      <c r="N59" s="4">
        <v>68</v>
      </c>
      <c r="O59" s="5">
        <f t="shared" si="2"/>
        <v>1149</v>
      </c>
    </row>
    <row r="60" spans="4:15" x14ac:dyDescent="0.25">
      <c r="D60" s="10" t="s">
        <v>149</v>
      </c>
      <c r="E60" s="4"/>
      <c r="F60" s="4">
        <v>177</v>
      </c>
      <c r="G60" s="4">
        <v>486</v>
      </c>
      <c r="H60" s="4">
        <v>72</v>
      </c>
      <c r="I60" s="33">
        <f t="shared" si="1"/>
        <v>735</v>
      </c>
      <c r="J60" s="10"/>
      <c r="K60" s="4"/>
      <c r="L60" s="4">
        <v>264</v>
      </c>
      <c r="M60" s="4">
        <v>1068</v>
      </c>
      <c r="N60" s="4">
        <v>96</v>
      </c>
      <c r="O60" s="5">
        <f t="shared" si="2"/>
        <v>1428</v>
      </c>
    </row>
    <row r="61" spans="4:15" x14ac:dyDescent="0.25">
      <c r="D61" s="10" t="s">
        <v>150</v>
      </c>
      <c r="E61" s="4"/>
      <c r="F61" s="4">
        <v>22</v>
      </c>
      <c r="G61" s="4">
        <v>259</v>
      </c>
      <c r="H61" s="4">
        <v>37</v>
      </c>
      <c r="I61" s="33">
        <f t="shared" si="1"/>
        <v>318</v>
      </c>
      <c r="J61" s="10"/>
      <c r="K61" s="4"/>
      <c r="L61" s="4">
        <v>37</v>
      </c>
      <c r="M61" s="4">
        <v>581</v>
      </c>
      <c r="N61" s="4">
        <v>61</v>
      </c>
      <c r="O61" s="5">
        <f t="shared" si="2"/>
        <v>679</v>
      </c>
    </row>
    <row r="62" spans="4:15" x14ac:dyDescent="0.25">
      <c r="D62" s="10" t="s">
        <v>151</v>
      </c>
      <c r="E62" s="4">
        <v>293</v>
      </c>
      <c r="F62" s="4">
        <v>151</v>
      </c>
      <c r="G62" s="4">
        <v>422</v>
      </c>
      <c r="H62" s="4">
        <v>49</v>
      </c>
      <c r="I62" s="33">
        <f t="shared" si="1"/>
        <v>915</v>
      </c>
      <c r="J62" s="10"/>
      <c r="K62" s="4">
        <v>418</v>
      </c>
      <c r="L62" s="4">
        <v>182</v>
      </c>
      <c r="M62" s="4">
        <v>817</v>
      </c>
      <c r="N62" s="4">
        <v>76</v>
      </c>
      <c r="O62" s="5">
        <f t="shared" si="2"/>
        <v>1493</v>
      </c>
    </row>
    <row r="63" spans="4:15" x14ac:dyDescent="0.25">
      <c r="D63" s="10" t="s">
        <v>152</v>
      </c>
      <c r="E63" s="4">
        <v>63</v>
      </c>
      <c r="F63" s="4">
        <v>50</v>
      </c>
      <c r="G63" s="4">
        <v>436</v>
      </c>
      <c r="H63" s="4">
        <v>48</v>
      </c>
      <c r="I63" s="33">
        <f t="shared" si="1"/>
        <v>597</v>
      </c>
      <c r="J63" s="10"/>
      <c r="K63" s="4">
        <v>78</v>
      </c>
      <c r="L63" s="4">
        <v>79</v>
      </c>
      <c r="M63" s="4">
        <v>896</v>
      </c>
      <c r="N63" s="4">
        <v>69</v>
      </c>
      <c r="O63" s="5">
        <f t="shared" si="2"/>
        <v>1122</v>
      </c>
    </row>
    <row r="64" spans="4:15" x14ac:dyDescent="0.25">
      <c r="D64" s="10" t="s">
        <v>153</v>
      </c>
      <c r="E64" s="4">
        <v>102</v>
      </c>
      <c r="F64" s="4">
        <v>141</v>
      </c>
      <c r="G64" s="4">
        <v>316</v>
      </c>
      <c r="H64" s="4">
        <v>36</v>
      </c>
      <c r="I64" s="33">
        <f t="shared" si="1"/>
        <v>595</v>
      </c>
      <c r="J64" s="10"/>
      <c r="K64" s="4">
        <v>138</v>
      </c>
      <c r="L64" s="4">
        <v>248</v>
      </c>
      <c r="M64" s="4">
        <v>628</v>
      </c>
      <c r="N64" s="4">
        <v>44</v>
      </c>
      <c r="O64" s="5">
        <f t="shared" si="2"/>
        <v>1058</v>
      </c>
    </row>
    <row r="65" spans="4:15" ht="15.75" thickBot="1" x14ac:dyDescent="0.3">
      <c r="D65" s="111" t="s">
        <v>154</v>
      </c>
      <c r="E65" s="29">
        <v>4</v>
      </c>
      <c r="F65" s="29">
        <v>93</v>
      </c>
      <c r="G65" s="29">
        <v>272</v>
      </c>
      <c r="H65" s="29">
        <v>42</v>
      </c>
      <c r="I65" s="14">
        <f t="shared" si="1"/>
        <v>411</v>
      </c>
      <c r="J65" s="111"/>
      <c r="K65" s="29">
        <v>4</v>
      </c>
      <c r="L65" s="29">
        <v>174</v>
      </c>
      <c r="M65" s="29">
        <v>538</v>
      </c>
      <c r="N65" s="29">
        <v>48</v>
      </c>
      <c r="O65" s="112">
        <f t="shared" si="2"/>
        <v>764</v>
      </c>
    </row>
    <row r="66" spans="4:15" ht="15.75" thickBot="1" x14ac:dyDescent="0.3">
      <c r="D66" s="113"/>
      <c r="E66" s="48">
        <f>SUM(E54:E65)</f>
        <v>670</v>
      </c>
      <c r="F66" s="114">
        <f t="shared" ref="F66:H66" si="3">SUM(F54:F65)</f>
        <v>1101</v>
      </c>
      <c r="G66" s="114">
        <f t="shared" si="3"/>
        <v>4464</v>
      </c>
      <c r="H66" s="114">
        <f t="shared" si="3"/>
        <v>953</v>
      </c>
      <c r="I66" s="115">
        <f t="shared" si="1"/>
        <v>7188</v>
      </c>
      <c r="J66" s="48"/>
      <c r="K66" s="114">
        <f>SUM(K54:K65)</f>
        <v>921</v>
      </c>
      <c r="L66" s="114">
        <f t="shared" ref="L66:N66" si="4">SUM(L54:L65)</f>
        <v>1858</v>
      </c>
      <c r="M66" s="114">
        <f t="shared" si="4"/>
        <v>9601</v>
      </c>
      <c r="N66" s="114">
        <f t="shared" si="4"/>
        <v>1535</v>
      </c>
      <c r="O66" s="116">
        <f>SUM(O54:O65)</f>
        <v>13915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D382-E19A-4C38-851D-3234BDEB7393}">
  <dimension ref="B1:I63"/>
  <sheetViews>
    <sheetView workbookViewId="0">
      <selection activeCell="G15" sqref="G15"/>
    </sheetView>
  </sheetViews>
  <sheetFormatPr baseColWidth="10" defaultRowHeight="15" x14ac:dyDescent="0.25"/>
  <cols>
    <col min="1" max="1" width="2.42578125" customWidth="1"/>
    <col min="2" max="2" width="47.42578125" customWidth="1"/>
    <col min="4" max="4" width="14.5703125" customWidth="1"/>
    <col min="7" max="7" width="32" customWidth="1"/>
  </cols>
  <sheetData>
    <row r="1" spans="2:5" ht="15.75" thickBot="1" x14ac:dyDescent="0.3">
      <c r="B1" s="117" t="s">
        <v>157</v>
      </c>
    </row>
    <row r="2" spans="2:5" ht="9.75" customHeight="1" thickBot="1" x14ac:dyDescent="0.3"/>
    <row r="3" spans="2:5" s="121" customFormat="1" ht="37.5" customHeight="1" thickBot="1" x14ac:dyDescent="0.25">
      <c r="B3" s="118" t="s">
        <v>158</v>
      </c>
      <c r="C3" s="119" t="s">
        <v>159</v>
      </c>
      <c r="D3" s="120" t="s">
        <v>160</v>
      </c>
    </row>
    <row r="4" spans="2:5" x14ac:dyDescent="0.25">
      <c r="B4" s="56" t="s">
        <v>75</v>
      </c>
      <c r="C4" s="122">
        <v>10415</v>
      </c>
      <c r="D4" s="123">
        <v>7.175925925925927E-4</v>
      </c>
      <c r="E4" s="124"/>
    </row>
    <row r="5" spans="2:5" ht="20.100000000000001" customHeight="1" x14ac:dyDescent="0.25">
      <c r="B5" s="58" t="s">
        <v>45</v>
      </c>
      <c r="C5" s="10">
        <v>632</v>
      </c>
      <c r="D5" s="125">
        <v>6.7361111111111103E-3</v>
      </c>
      <c r="E5" s="126"/>
    </row>
    <row r="6" spans="2:5" ht="20.100000000000001" customHeight="1" x14ac:dyDescent="0.25">
      <c r="B6" s="58" t="s">
        <v>41</v>
      </c>
      <c r="C6" s="10">
        <v>565</v>
      </c>
      <c r="D6" s="125">
        <v>4.31712962962963E-3</v>
      </c>
      <c r="E6" s="126"/>
    </row>
    <row r="7" spans="2:5" ht="20.100000000000001" customHeight="1" x14ac:dyDescent="0.25">
      <c r="B7" s="58" t="s">
        <v>32</v>
      </c>
      <c r="C7" s="10">
        <v>2552</v>
      </c>
      <c r="D7" s="125">
        <v>7.3495370370370372E-3</v>
      </c>
      <c r="E7" s="126"/>
    </row>
    <row r="8" spans="2:5" ht="20.100000000000001" customHeight="1" x14ac:dyDescent="0.25">
      <c r="B8" s="58" t="s">
        <v>53</v>
      </c>
      <c r="C8" s="10">
        <v>109</v>
      </c>
      <c r="D8" s="125">
        <v>5.5555555555555558E-3</v>
      </c>
      <c r="E8" s="126"/>
    </row>
    <row r="9" spans="2:5" x14ac:dyDescent="0.25">
      <c r="B9" s="58" t="s">
        <v>92</v>
      </c>
      <c r="C9" s="10">
        <v>311</v>
      </c>
      <c r="D9" s="125">
        <v>5.5324074074074069E-3</v>
      </c>
    </row>
    <row r="10" spans="2:5" ht="15.75" thickBot="1" x14ac:dyDescent="0.3">
      <c r="B10" s="62" t="s">
        <v>93</v>
      </c>
      <c r="C10" s="12">
        <v>31</v>
      </c>
      <c r="D10" s="127">
        <v>4.3055555555555555E-3</v>
      </c>
    </row>
    <row r="11" spans="2:5" s="121" customFormat="1" ht="40.5" customHeight="1" thickBot="1" x14ac:dyDescent="0.25">
      <c r="B11" s="128" t="s">
        <v>161</v>
      </c>
      <c r="C11" s="119" t="s">
        <v>159</v>
      </c>
      <c r="D11" s="120" t="s">
        <v>160</v>
      </c>
    </row>
    <row r="12" spans="2:5" x14ac:dyDescent="0.25">
      <c r="B12" s="56" t="s">
        <v>73</v>
      </c>
      <c r="C12" s="122">
        <v>18</v>
      </c>
      <c r="D12" s="123">
        <v>2.5000000000000001E-3</v>
      </c>
      <c r="E12" s="124"/>
    </row>
    <row r="13" spans="2:5" x14ac:dyDescent="0.25">
      <c r="B13" s="58" t="s">
        <v>34</v>
      </c>
      <c r="C13" s="10">
        <v>15</v>
      </c>
      <c r="D13" s="125">
        <v>9.8379629629629642E-4</v>
      </c>
      <c r="E13" s="126"/>
    </row>
    <row r="14" spans="2:5" x14ac:dyDescent="0.25">
      <c r="B14" s="58" t="s">
        <v>38</v>
      </c>
      <c r="C14" s="10">
        <v>495</v>
      </c>
      <c r="D14" s="125">
        <v>4.0509259259259258E-4</v>
      </c>
      <c r="E14" s="126"/>
    </row>
    <row r="15" spans="2:5" x14ac:dyDescent="0.25">
      <c r="B15" s="58" t="s">
        <v>55</v>
      </c>
      <c r="C15" s="10">
        <v>8</v>
      </c>
      <c r="D15" s="125">
        <v>2.3495370370370371E-3</v>
      </c>
      <c r="E15" s="126"/>
    </row>
    <row r="16" spans="2:5" ht="20.100000000000001" customHeight="1" thickBot="1" x14ac:dyDescent="0.3">
      <c r="B16" s="62" t="s">
        <v>40</v>
      </c>
      <c r="C16" s="12">
        <v>1</v>
      </c>
      <c r="D16" s="127">
        <v>2.8819444444444444E-3</v>
      </c>
    </row>
    <row r="17" spans="2:9" s="121" customFormat="1" ht="40.5" customHeight="1" thickBot="1" x14ac:dyDescent="0.25">
      <c r="B17" s="128" t="s">
        <v>162</v>
      </c>
      <c r="C17" s="119" t="s">
        <v>159</v>
      </c>
      <c r="D17" s="120" t="s">
        <v>160</v>
      </c>
    </row>
    <row r="18" spans="2:9" x14ac:dyDescent="0.25">
      <c r="B18" s="56" t="s">
        <v>76</v>
      </c>
      <c r="C18" s="122">
        <v>396</v>
      </c>
      <c r="D18" s="123">
        <v>3.4375E-3</v>
      </c>
      <c r="E18" s="126"/>
    </row>
    <row r="19" spans="2:9" x14ac:dyDescent="0.25">
      <c r="B19" s="58" t="s">
        <v>97</v>
      </c>
      <c r="C19" s="10">
        <v>241</v>
      </c>
      <c r="D19" s="125">
        <v>8.9120370370370362E-4</v>
      </c>
      <c r="E19" s="126"/>
    </row>
    <row r="20" spans="2:9" x14ac:dyDescent="0.25">
      <c r="B20" s="58" t="s">
        <v>47</v>
      </c>
      <c r="C20" s="10">
        <v>1357</v>
      </c>
      <c r="D20" s="125">
        <v>3.645833333333333E-3</v>
      </c>
    </row>
    <row r="21" spans="2:9" ht="15.75" thickBot="1" x14ac:dyDescent="0.3">
      <c r="B21" s="62" t="s">
        <v>27</v>
      </c>
      <c r="C21" s="12">
        <v>1</v>
      </c>
      <c r="D21" s="127">
        <v>1.6608796296296299E-2</v>
      </c>
    </row>
    <row r="22" spans="2:9" s="121" customFormat="1" ht="39" thickBot="1" x14ac:dyDescent="0.25">
      <c r="B22" s="128" t="s">
        <v>163</v>
      </c>
      <c r="C22" s="119" t="s">
        <v>159</v>
      </c>
      <c r="D22" s="120" t="s">
        <v>160</v>
      </c>
    </row>
    <row r="23" spans="2:9" x14ac:dyDescent="0.25">
      <c r="B23" s="56" t="s">
        <v>71</v>
      </c>
      <c r="C23" s="122">
        <v>4654</v>
      </c>
      <c r="D23" s="123">
        <v>2.7777777777777779E-3</v>
      </c>
      <c r="E23" s="126"/>
      <c r="I23" s="129"/>
    </row>
    <row r="24" spans="2:9" ht="15.75" customHeight="1" x14ac:dyDescent="0.25">
      <c r="B24" s="58" t="s">
        <v>43</v>
      </c>
      <c r="C24" s="10">
        <v>585</v>
      </c>
      <c r="D24" s="125">
        <v>6.018518518518519E-4</v>
      </c>
    </row>
    <row r="25" spans="2:9" x14ac:dyDescent="0.25">
      <c r="B25" s="58" t="s">
        <v>83</v>
      </c>
      <c r="C25" s="10">
        <v>117</v>
      </c>
      <c r="D25" s="125">
        <v>1.8055555555555557E-3</v>
      </c>
      <c r="I25" s="129"/>
    </row>
    <row r="26" spans="2:9" x14ac:dyDescent="0.25">
      <c r="B26" s="58" t="s">
        <v>89</v>
      </c>
      <c r="C26" s="10">
        <v>48</v>
      </c>
      <c r="D26" s="125">
        <v>1.3784722222222224E-2</v>
      </c>
    </row>
    <row r="27" spans="2:9" x14ac:dyDescent="0.25">
      <c r="B27" s="58" t="s">
        <v>66</v>
      </c>
      <c r="C27" s="10">
        <v>1769</v>
      </c>
      <c r="D27" s="125">
        <v>4.5370370370370365E-3</v>
      </c>
      <c r="I27" s="129"/>
    </row>
    <row r="28" spans="2:9" x14ac:dyDescent="0.25">
      <c r="B28" s="58" t="s">
        <v>57</v>
      </c>
      <c r="C28" s="10">
        <v>975</v>
      </c>
      <c r="D28" s="125">
        <v>1.9791666666666668E-3</v>
      </c>
    </row>
    <row r="29" spans="2:9" x14ac:dyDescent="0.25">
      <c r="B29" s="58" t="s">
        <v>86</v>
      </c>
      <c r="C29" s="10">
        <v>15</v>
      </c>
      <c r="D29" s="125">
        <v>5.2777777777777771E-3</v>
      </c>
    </row>
    <row r="30" spans="2:9" x14ac:dyDescent="0.25">
      <c r="B30" s="58" t="s">
        <v>70</v>
      </c>
      <c r="C30" s="10">
        <v>212</v>
      </c>
      <c r="D30" s="125">
        <v>1.8055555555555557E-3</v>
      </c>
    </row>
    <row r="31" spans="2:9" x14ac:dyDescent="0.25">
      <c r="B31" s="58" t="s">
        <v>68</v>
      </c>
      <c r="C31" s="10">
        <v>254</v>
      </c>
      <c r="D31" s="125">
        <v>9.0277777777777784E-4</v>
      </c>
    </row>
    <row r="32" spans="2:9" x14ac:dyDescent="0.25">
      <c r="B32" s="130" t="s">
        <v>99</v>
      </c>
      <c r="C32" s="10">
        <v>6</v>
      </c>
      <c r="D32" s="125">
        <v>8.611111111111111E-3</v>
      </c>
    </row>
    <row r="33" spans="2:5" ht="15.75" thickBot="1" x14ac:dyDescent="0.3">
      <c r="B33" s="62" t="s">
        <v>88</v>
      </c>
      <c r="C33" s="12">
        <v>6676</v>
      </c>
      <c r="D33" s="127">
        <v>3.7152777777777774E-3</v>
      </c>
    </row>
    <row r="34" spans="2:5" s="121" customFormat="1" ht="39" thickBot="1" x14ac:dyDescent="0.25">
      <c r="B34" s="128" t="s">
        <v>164</v>
      </c>
      <c r="C34" s="119" t="s">
        <v>159</v>
      </c>
      <c r="D34" s="120" t="s">
        <v>160</v>
      </c>
    </row>
    <row r="35" spans="2:5" x14ac:dyDescent="0.25">
      <c r="B35" s="56" t="s">
        <v>42</v>
      </c>
      <c r="C35" s="122">
        <v>284</v>
      </c>
      <c r="D35" s="123">
        <v>6.6666666666666671E-3</v>
      </c>
      <c r="E35" s="126"/>
    </row>
    <row r="36" spans="2:5" x14ac:dyDescent="0.25">
      <c r="B36" s="58" t="s">
        <v>78</v>
      </c>
      <c r="C36" s="10">
        <v>36</v>
      </c>
      <c r="D36" s="125">
        <v>1.7476851851851852E-3</v>
      </c>
      <c r="E36" s="126"/>
    </row>
    <row r="37" spans="2:5" x14ac:dyDescent="0.25">
      <c r="B37" s="58" t="s">
        <v>23</v>
      </c>
      <c r="C37" s="10">
        <v>33</v>
      </c>
      <c r="D37" s="125">
        <v>5.1967592592592595E-3</v>
      </c>
      <c r="E37" s="126"/>
    </row>
    <row r="38" spans="2:5" ht="15.75" thickBot="1" x14ac:dyDescent="0.3">
      <c r="B38" s="62" t="s">
        <v>84</v>
      </c>
      <c r="C38" s="12">
        <v>260</v>
      </c>
      <c r="D38" s="127">
        <v>5.7291666666666671E-3</v>
      </c>
      <c r="E38" s="126"/>
    </row>
    <row r="39" spans="2:5" s="121" customFormat="1" ht="39" thickBot="1" x14ac:dyDescent="0.25">
      <c r="B39" s="118" t="s">
        <v>165</v>
      </c>
      <c r="C39" s="131" t="s">
        <v>159</v>
      </c>
      <c r="D39" s="132" t="s">
        <v>160</v>
      </c>
    </row>
    <row r="40" spans="2:5" x14ac:dyDescent="0.25">
      <c r="B40" s="56" t="s">
        <v>25</v>
      </c>
      <c r="C40" s="122">
        <v>340</v>
      </c>
      <c r="D40" s="123">
        <v>6.8402777777777776E-3</v>
      </c>
      <c r="E40" s="126"/>
    </row>
    <row r="41" spans="2:5" x14ac:dyDescent="0.25">
      <c r="B41" s="58" t="s">
        <v>54</v>
      </c>
      <c r="C41" s="10">
        <v>550</v>
      </c>
      <c r="D41" s="125">
        <v>6.3657407407407404E-3</v>
      </c>
      <c r="E41" s="126"/>
    </row>
    <row r="42" spans="2:5" x14ac:dyDescent="0.25">
      <c r="B42" s="58" t="s">
        <v>95</v>
      </c>
      <c r="C42" s="10">
        <v>299</v>
      </c>
      <c r="D42" s="125">
        <v>8.5069444444444437E-3</v>
      </c>
    </row>
    <row r="43" spans="2:5" ht="15.75" thickBot="1" x14ac:dyDescent="0.3">
      <c r="B43" s="62" t="s">
        <v>63</v>
      </c>
      <c r="C43" s="12">
        <v>665</v>
      </c>
      <c r="D43" s="127">
        <v>1.5509259259259261E-3</v>
      </c>
    </row>
    <row r="44" spans="2:5" s="121" customFormat="1" ht="39" thickBot="1" x14ac:dyDescent="0.25">
      <c r="B44" s="118" t="s">
        <v>166</v>
      </c>
      <c r="C44" s="119" t="s">
        <v>159</v>
      </c>
      <c r="D44" s="120" t="s">
        <v>160</v>
      </c>
    </row>
    <row r="45" spans="2:5" ht="15.75" thickBot="1" x14ac:dyDescent="0.3">
      <c r="B45" s="56" t="s">
        <v>79</v>
      </c>
      <c r="C45" s="48">
        <v>10</v>
      </c>
      <c r="D45" s="133">
        <v>1.6203703703703703E-3</v>
      </c>
      <c r="E45" s="126"/>
    </row>
    <row r="46" spans="2:5" s="121" customFormat="1" ht="39" thickBot="1" x14ac:dyDescent="0.25">
      <c r="B46" s="118" t="s">
        <v>167</v>
      </c>
      <c r="C46" s="119" t="s">
        <v>159</v>
      </c>
      <c r="D46" s="120" t="s">
        <v>160</v>
      </c>
    </row>
    <row r="47" spans="2:5" ht="15.75" thickBot="1" x14ac:dyDescent="0.3">
      <c r="B47" s="134" t="s">
        <v>60</v>
      </c>
      <c r="C47" s="48">
        <v>7</v>
      </c>
      <c r="D47" s="133">
        <v>3.6689814814814814E-3</v>
      </c>
      <c r="E47" s="126"/>
    </row>
    <row r="48" spans="2:5" s="121" customFormat="1" ht="39" thickBot="1" x14ac:dyDescent="0.25">
      <c r="B48" s="135" t="s">
        <v>96</v>
      </c>
      <c r="C48" s="119" t="s">
        <v>168</v>
      </c>
      <c r="D48" s="120" t="s">
        <v>160</v>
      </c>
    </row>
    <row r="49" spans="2:4" x14ac:dyDescent="0.25">
      <c r="B49" s="58" t="s">
        <v>30</v>
      </c>
      <c r="C49" s="122">
        <v>1225</v>
      </c>
      <c r="D49" s="123">
        <v>4.0393518518518521E-3</v>
      </c>
    </row>
    <row r="50" spans="2:4" x14ac:dyDescent="0.25">
      <c r="B50" s="58" t="s">
        <v>39</v>
      </c>
      <c r="C50" s="10">
        <v>1998</v>
      </c>
      <c r="D50" s="125">
        <v>3.9930555555555561E-3</v>
      </c>
    </row>
    <row r="51" spans="2:4" x14ac:dyDescent="0.25">
      <c r="B51" s="58" t="s">
        <v>49</v>
      </c>
      <c r="C51" s="10">
        <v>9</v>
      </c>
      <c r="D51" s="125">
        <v>4.3981481481481484E-3</v>
      </c>
    </row>
    <row r="52" spans="2:4" x14ac:dyDescent="0.25">
      <c r="B52" s="58" t="s">
        <v>64</v>
      </c>
      <c r="C52" s="10">
        <v>0</v>
      </c>
      <c r="D52" s="125">
        <v>0</v>
      </c>
    </row>
    <row r="53" spans="2:4" x14ac:dyDescent="0.25">
      <c r="B53" s="58" t="s">
        <v>91</v>
      </c>
      <c r="C53" s="10">
        <v>23</v>
      </c>
      <c r="D53" s="125">
        <v>2.685185185185185E-3</v>
      </c>
    </row>
    <row r="54" spans="2:4" ht="15.75" thickBot="1" x14ac:dyDescent="0.3">
      <c r="B54" s="130" t="s">
        <v>28</v>
      </c>
      <c r="C54" s="10">
        <v>377</v>
      </c>
      <c r="D54" s="125">
        <v>5.8101851851851856E-3</v>
      </c>
    </row>
    <row r="55" spans="2:4" s="121" customFormat="1" ht="39" thickBot="1" x14ac:dyDescent="0.25">
      <c r="B55" s="118" t="s">
        <v>169</v>
      </c>
      <c r="C55" s="119" t="s">
        <v>159</v>
      </c>
      <c r="D55" s="120" t="s">
        <v>160</v>
      </c>
    </row>
    <row r="56" spans="2:4" x14ac:dyDescent="0.25">
      <c r="B56" s="56" t="s">
        <v>81</v>
      </c>
      <c r="C56" s="122">
        <v>157</v>
      </c>
      <c r="D56" s="123">
        <v>1.1342592592592591E-3</v>
      </c>
    </row>
    <row r="57" spans="2:4" ht="15.75" thickBot="1" x14ac:dyDescent="0.3">
      <c r="B57" s="62" t="s">
        <v>51</v>
      </c>
      <c r="C57" s="12">
        <v>227</v>
      </c>
      <c r="D57" s="127">
        <v>6.1574074074074074E-3</v>
      </c>
    </row>
    <row r="58" spans="2:4" s="121" customFormat="1" ht="39" thickBot="1" x14ac:dyDescent="0.25">
      <c r="B58" s="135" t="s">
        <v>170</v>
      </c>
      <c r="C58" s="119" t="s">
        <v>159</v>
      </c>
      <c r="D58" s="120" t="s">
        <v>160</v>
      </c>
    </row>
    <row r="59" spans="2:4" ht="15.75" thickBot="1" x14ac:dyDescent="0.3">
      <c r="B59" s="62" t="s">
        <v>21</v>
      </c>
      <c r="C59" s="48">
        <v>975</v>
      </c>
      <c r="D59" s="133">
        <v>1.8518518518518517E-3</v>
      </c>
    </row>
    <row r="60" spans="2:4" ht="39.75" thickBot="1" x14ac:dyDescent="0.3">
      <c r="B60" s="118" t="s">
        <v>171</v>
      </c>
      <c r="C60" s="119" t="s">
        <v>159</v>
      </c>
      <c r="D60" s="120" t="s">
        <v>160</v>
      </c>
    </row>
    <row r="61" spans="2:4" ht="15.75" thickBot="1" x14ac:dyDescent="0.3">
      <c r="B61" s="134" t="s">
        <v>62</v>
      </c>
      <c r="C61" s="48">
        <v>18</v>
      </c>
      <c r="D61" s="133">
        <v>4.1435185185185186E-3</v>
      </c>
    </row>
    <row r="62" spans="2:4" s="121" customFormat="1" ht="39" thickBot="1" x14ac:dyDescent="0.25">
      <c r="B62" s="136" t="s">
        <v>172</v>
      </c>
      <c r="C62" s="131" t="s">
        <v>159</v>
      </c>
      <c r="D62" s="132" t="s">
        <v>160</v>
      </c>
    </row>
    <row r="63" spans="2:4" ht="15.75" thickBot="1" x14ac:dyDescent="0.3">
      <c r="B63" s="134" t="s">
        <v>173</v>
      </c>
      <c r="C63" s="48">
        <v>49</v>
      </c>
      <c r="D63" s="133">
        <v>2.7546296296296294E-3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C42D-046C-4FE9-B500-04C2BF06B6DA}">
  <dimension ref="B1:AB52"/>
  <sheetViews>
    <sheetView topLeftCell="L1" workbookViewId="0">
      <selection activeCell="T25" sqref="T25"/>
    </sheetView>
  </sheetViews>
  <sheetFormatPr baseColWidth="10" defaultRowHeight="15" x14ac:dyDescent="0.25"/>
  <cols>
    <col min="5" max="5" width="4.42578125" customWidth="1"/>
    <col min="6" max="6" width="6.42578125" customWidth="1"/>
  </cols>
  <sheetData>
    <row r="1" spans="2:28" x14ac:dyDescent="0.25">
      <c r="G1" s="137"/>
    </row>
    <row r="2" spans="2:28" ht="15.75" thickBot="1" x14ac:dyDescent="0.3">
      <c r="G2" s="138"/>
    </row>
    <row r="3" spans="2:28" ht="21.75" thickBot="1" x14ac:dyDescent="0.4">
      <c r="B3" s="319" t="s">
        <v>174</v>
      </c>
      <c r="C3" s="320"/>
      <c r="D3" s="320"/>
      <c r="E3" s="321"/>
      <c r="F3" s="139"/>
      <c r="G3" s="140" t="s">
        <v>175</v>
      </c>
      <c r="H3" s="141" t="s">
        <v>176</v>
      </c>
      <c r="I3" s="141" t="s">
        <v>177</v>
      </c>
      <c r="J3" s="141" t="s">
        <v>178</v>
      </c>
      <c r="K3" s="141" t="s">
        <v>179</v>
      </c>
      <c r="L3" s="141" t="s">
        <v>180</v>
      </c>
      <c r="M3" s="141" t="s">
        <v>181</v>
      </c>
      <c r="N3" s="141" t="s">
        <v>182</v>
      </c>
      <c r="O3" s="141" t="s">
        <v>183</v>
      </c>
      <c r="P3" s="141" t="s">
        <v>184</v>
      </c>
      <c r="Q3" s="141" t="s">
        <v>185</v>
      </c>
      <c r="R3" s="141" t="s">
        <v>186</v>
      </c>
      <c r="S3" s="141" t="s">
        <v>187</v>
      </c>
      <c r="V3" s="33"/>
      <c r="W3" s="134"/>
      <c r="X3" s="113">
        <v>2020</v>
      </c>
      <c r="Y3" s="113">
        <v>2021</v>
      </c>
      <c r="Z3" s="113">
        <v>2022</v>
      </c>
      <c r="AA3" s="1">
        <v>2023</v>
      </c>
      <c r="AB3" s="1">
        <v>2024</v>
      </c>
    </row>
    <row r="4" spans="2:28" ht="15.75" thickBot="1" x14ac:dyDescent="0.3">
      <c r="F4" t="s">
        <v>188</v>
      </c>
      <c r="G4" s="142">
        <v>22</v>
      </c>
      <c r="H4">
        <v>21</v>
      </c>
      <c r="I4">
        <v>20</v>
      </c>
      <c r="J4">
        <v>21</v>
      </c>
      <c r="K4">
        <v>21</v>
      </c>
      <c r="L4">
        <v>19</v>
      </c>
      <c r="M4">
        <v>23</v>
      </c>
      <c r="N4">
        <v>21</v>
      </c>
      <c r="O4">
        <v>20</v>
      </c>
      <c r="P4">
        <v>23</v>
      </c>
      <c r="Q4">
        <v>20</v>
      </c>
      <c r="R4">
        <v>19</v>
      </c>
      <c r="S4" s="143">
        <f>SUM(G4:R4)</f>
        <v>250</v>
      </c>
      <c r="V4" s="33"/>
      <c r="W4" s="144" t="s">
        <v>143</v>
      </c>
      <c r="X4" s="57"/>
      <c r="Y4" s="57">
        <v>1325</v>
      </c>
      <c r="Z4" s="144">
        <v>1429</v>
      </c>
      <c r="AA4" s="56">
        <v>2115</v>
      </c>
      <c r="AB4" s="32">
        <v>1189</v>
      </c>
    </row>
    <row r="5" spans="2:28" ht="15.75" thickBot="1" x14ac:dyDescent="0.3">
      <c r="B5" s="317" t="s">
        <v>189</v>
      </c>
      <c r="C5" s="318"/>
      <c r="D5" s="318"/>
      <c r="E5" s="318"/>
      <c r="F5" s="56" t="s">
        <v>190</v>
      </c>
      <c r="G5" s="145">
        <v>1438</v>
      </c>
      <c r="H5" s="145">
        <v>1296</v>
      </c>
      <c r="I5" s="145">
        <v>1227</v>
      </c>
      <c r="J5" s="145">
        <v>1457</v>
      </c>
      <c r="K5" s="145">
        <v>1648</v>
      </c>
      <c r="L5" s="145">
        <v>1689</v>
      </c>
      <c r="M5" s="145">
        <v>1519</v>
      </c>
      <c r="N5" s="145">
        <v>815</v>
      </c>
      <c r="O5" s="145">
        <v>3000</v>
      </c>
      <c r="P5" s="145">
        <v>1817</v>
      </c>
      <c r="Q5" s="145">
        <v>1737</v>
      </c>
      <c r="R5" s="145">
        <v>980</v>
      </c>
      <c r="S5" s="146">
        <f>SUM(G5:R5)</f>
        <v>18623</v>
      </c>
      <c r="V5" s="33"/>
      <c r="W5" s="58" t="s">
        <v>144</v>
      </c>
      <c r="X5" s="34"/>
      <c r="Y5" s="34">
        <v>1423</v>
      </c>
      <c r="Z5" s="58">
        <v>1377</v>
      </c>
      <c r="AA5" s="58">
        <v>1558</v>
      </c>
      <c r="AB5" s="34">
        <v>1158</v>
      </c>
    </row>
    <row r="6" spans="2:28" ht="15.75" thickBot="1" x14ac:dyDescent="0.3">
      <c r="F6" s="58" t="s">
        <v>191</v>
      </c>
      <c r="G6" s="145">
        <v>46.4</v>
      </c>
      <c r="H6" s="145">
        <v>44.7</v>
      </c>
      <c r="I6" s="145">
        <v>39.6</v>
      </c>
      <c r="J6" s="145">
        <v>48.6</v>
      </c>
      <c r="K6" s="145">
        <v>53.2</v>
      </c>
      <c r="L6" s="145">
        <v>56.3</v>
      </c>
      <c r="M6" s="145">
        <v>49</v>
      </c>
      <c r="N6" s="145">
        <v>26.3</v>
      </c>
      <c r="O6" s="145">
        <v>100</v>
      </c>
      <c r="P6" s="145">
        <v>58.6</v>
      </c>
      <c r="Q6" s="145">
        <v>57.9</v>
      </c>
      <c r="R6" s="145">
        <v>31.6</v>
      </c>
      <c r="S6" s="146">
        <f t="shared" ref="S6:S7" si="0">SUM(G6:R6)</f>
        <v>612.20000000000005</v>
      </c>
      <c r="V6" s="33" t="s">
        <v>192</v>
      </c>
      <c r="W6" s="58" t="s">
        <v>145</v>
      </c>
      <c r="X6" s="34">
        <v>339</v>
      </c>
      <c r="Y6" s="34">
        <v>1999</v>
      </c>
      <c r="Z6" s="58">
        <v>1648</v>
      </c>
      <c r="AA6" s="58">
        <v>1676</v>
      </c>
      <c r="AB6" s="34">
        <v>1058</v>
      </c>
    </row>
    <row r="7" spans="2:28" ht="15.75" thickBot="1" x14ac:dyDescent="0.3">
      <c r="F7" s="62" t="s">
        <v>193</v>
      </c>
      <c r="G7" s="145">
        <v>208</v>
      </c>
      <c r="H7" s="145">
        <v>85</v>
      </c>
      <c r="I7" s="145">
        <v>91</v>
      </c>
      <c r="J7" s="145">
        <v>105</v>
      </c>
      <c r="K7" s="145">
        <v>114</v>
      </c>
      <c r="L7" s="145">
        <v>124</v>
      </c>
      <c r="M7" s="145">
        <v>158</v>
      </c>
      <c r="N7" s="145">
        <v>64</v>
      </c>
      <c r="O7" s="145">
        <v>420</v>
      </c>
      <c r="P7" s="145">
        <v>179</v>
      </c>
      <c r="Q7" s="145">
        <v>150</v>
      </c>
      <c r="R7" s="145">
        <v>86</v>
      </c>
      <c r="S7" s="147">
        <f t="shared" si="0"/>
        <v>1784</v>
      </c>
      <c r="V7" s="33"/>
      <c r="W7" s="58" t="s">
        <v>146</v>
      </c>
      <c r="X7" s="34">
        <v>516</v>
      </c>
      <c r="Y7" s="34">
        <v>1428</v>
      </c>
      <c r="Z7" s="58">
        <v>1465</v>
      </c>
      <c r="AA7" s="58">
        <v>1235</v>
      </c>
      <c r="AB7" s="34">
        <v>1243</v>
      </c>
    </row>
    <row r="8" spans="2:28" ht="15.75" thickBot="1" x14ac:dyDescent="0.3">
      <c r="G8" s="148"/>
      <c r="H8" s="149"/>
      <c r="I8" s="149"/>
      <c r="J8" s="149"/>
      <c r="L8" s="142"/>
      <c r="Q8" s="150"/>
      <c r="S8" s="150"/>
      <c r="V8" s="33"/>
      <c r="W8" s="58" t="s">
        <v>147</v>
      </c>
      <c r="X8" s="34">
        <v>1809</v>
      </c>
      <c r="Y8" s="34">
        <v>1496</v>
      </c>
      <c r="Z8" s="58">
        <v>1926</v>
      </c>
      <c r="AA8" s="58">
        <v>1646</v>
      </c>
      <c r="AB8" s="34">
        <v>1341</v>
      </c>
    </row>
    <row r="9" spans="2:28" ht="15.75" thickBot="1" x14ac:dyDescent="0.3">
      <c r="B9" s="317" t="s">
        <v>194</v>
      </c>
      <c r="C9" s="318"/>
      <c r="D9" s="318"/>
      <c r="E9" s="318"/>
      <c r="F9" s="56" t="s">
        <v>190</v>
      </c>
      <c r="G9" s="145">
        <v>907</v>
      </c>
      <c r="H9" s="145">
        <v>933</v>
      </c>
      <c r="I9" s="145">
        <v>804</v>
      </c>
      <c r="J9" s="145">
        <v>922</v>
      </c>
      <c r="K9" s="145">
        <v>979</v>
      </c>
      <c r="L9" s="145">
        <v>958</v>
      </c>
      <c r="M9" s="145">
        <v>753</v>
      </c>
      <c r="N9" s="145">
        <v>454</v>
      </c>
      <c r="O9" s="145">
        <v>477</v>
      </c>
      <c r="P9" s="145">
        <v>732</v>
      </c>
      <c r="Q9" s="145">
        <v>711</v>
      </c>
      <c r="R9" s="145">
        <v>570</v>
      </c>
      <c r="S9" s="146">
        <f>SUM(G9:R9)</f>
        <v>9200</v>
      </c>
      <c r="V9" s="33"/>
      <c r="W9" s="58" t="s">
        <v>148</v>
      </c>
      <c r="X9" s="34">
        <v>2025</v>
      </c>
      <c r="Y9" s="34">
        <v>1824</v>
      </c>
      <c r="Z9" s="58">
        <v>1583</v>
      </c>
      <c r="AA9" s="58">
        <v>1314</v>
      </c>
      <c r="AB9" s="34">
        <v>1381</v>
      </c>
    </row>
    <row r="10" spans="2:28" ht="15.75" thickBot="1" x14ac:dyDescent="0.3">
      <c r="F10" s="58" t="s">
        <v>191</v>
      </c>
      <c r="G10" s="145">
        <v>29.3</v>
      </c>
      <c r="H10" s="145">
        <v>32.200000000000003</v>
      </c>
      <c r="I10" s="145">
        <v>25.9</v>
      </c>
      <c r="J10" s="145">
        <v>30.7</v>
      </c>
      <c r="K10" s="145">
        <v>31.6</v>
      </c>
      <c r="L10" s="145">
        <v>31.9</v>
      </c>
      <c r="M10" s="145">
        <v>24.3</v>
      </c>
      <c r="N10" s="145">
        <v>14.6</v>
      </c>
      <c r="O10" s="145">
        <v>15.9</v>
      </c>
      <c r="P10" s="145">
        <v>23.6</v>
      </c>
      <c r="Q10" s="145">
        <v>23.7</v>
      </c>
      <c r="R10" s="145">
        <v>18.399999999999999</v>
      </c>
      <c r="S10" s="146">
        <f t="shared" ref="S10:S11" si="1">SUM(G10:R10)</f>
        <v>302.10000000000002</v>
      </c>
      <c r="V10" s="33"/>
      <c r="W10" s="58" t="s">
        <v>149</v>
      </c>
      <c r="X10" s="34">
        <v>854</v>
      </c>
      <c r="Y10" s="34">
        <v>1104</v>
      </c>
      <c r="Z10" s="58">
        <v>1526</v>
      </c>
      <c r="AA10" s="58">
        <v>1214</v>
      </c>
      <c r="AB10" s="34">
        <v>1190</v>
      </c>
    </row>
    <row r="11" spans="2:28" ht="15.75" thickBot="1" x14ac:dyDescent="0.3">
      <c r="F11" s="62" t="s">
        <v>193</v>
      </c>
      <c r="G11" s="145">
        <v>58</v>
      </c>
      <c r="H11" s="145">
        <v>52</v>
      </c>
      <c r="I11" s="145">
        <v>58</v>
      </c>
      <c r="J11" s="145">
        <v>63</v>
      </c>
      <c r="K11" s="145">
        <v>66</v>
      </c>
      <c r="L11" s="145">
        <v>70</v>
      </c>
      <c r="M11" s="145">
        <v>47</v>
      </c>
      <c r="N11" s="145">
        <v>30</v>
      </c>
      <c r="O11" s="145">
        <v>41</v>
      </c>
      <c r="P11" s="145">
        <v>45</v>
      </c>
      <c r="Q11" s="145">
        <v>61</v>
      </c>
      <c r="R11" s="145">
        <v>49</v>
      </c>
      <c r="S11" s="147">
        <f t="shared" si="1"/>
        <v>640</v>
      </c>
      <c r="V11" s="33"/>
      <c r="W11" s="58" t="s">
        <v>150</v>
      </c>
      <c r="X11" s="34">
        <v>1082</v>
      </c>
      <c r="Y11" s="34">
        <v>860</v>
      </c>
      <c r="Z11" s="58">
        <v>1176</v>
      </c>
      <c r="AA11" s="58">
        <v>763</v>
      </c>
      <c r="AB11" s="34">
        <v>648</v>
      </c>
    </row>
    <row r="12" spans="2:28" ht="15.75" thickBot="1" x14ac:dyDescent="0.3">
      <c r="G12" s="138"/>
      <c r="H12" s="149"/>
      <c r="I12" s="149"/>
      <c r="J12" s="149"/>
      <c r="S12" s="150"/>
      <c r="V12" s="33"/>
      <c r="W12" s="58" t="s">
        <v>151</v>
      </c>
      <c r="X12" s="34">
        <v>1289</v>
      </c>
      <c r="Y12" s="34">
        <v>1633</v>
      </c>
      <c r="Z12" s="58">
        <v>2111</v>
      </c>
      <c r="AA12" s="58">
        <v>1458</v>
      </c>
      <c r="AB12" s="34">
        <v>1199</v>
      </c>
    </row>
    <row r="13" spans="2:28" ht="15.75" thickBot="1" x14ac:dyDescent="0.3">
      <c r="B13" s="317" t="s">
        <v>195</v>
      </c>
      <c r="C13" s="318"/>
      <c r="D13" s="318"/>
      <c r="E13" s="318"/>
      <c r="F13" s="56" t="s">
        <v>190</v>
      </c>
      <c r="G13" s="145">
        <v>282</v>
      </c>
      <c r="H13" s="145">
        <v>225</v>
      </c>
      <c r="I13" s="145">
        <v>254</v>
      </c>
      <c r="J13" s="145">
        <v>321</v>
      </c>
      <c r="K13" s="145">
        <v>362</v>
      </c>
      <c r="L13" s="145">
        <v>423</v>
      </c>
      <c r="M13" s="145">
        <v>437</v>
      </c>
      <c r="N13" s="145">
        <v>194</v>
      </c>
      <c r="O13" s="145">
        <v>722</v>
      </c>
      <c r="P13" s="145">
        <v>533</v>
      </c>
      <c r="Q13" s="145">
        <v>509</v>
      </c>
      <c r="R13" s="145">
        <v>223</v>
      </c>
      <c r="S13" s="151">
        <f>SUM(G13:R13)</f>
        <v>4485</v>
      </c>
      <c r="V13" s="33"/>
      <c r="W13" s="58" t="s">
        <v>152</v>
      </c>
      <c r="X13" s="34">
        <v>1216</v>
      </c>
      <c r="Y13" s="34">
        <v>1611</v>
      </c>
      <c r="Z13" s="58">
        <v>1661</v>
      </c>
      <c r="AA13" s="58">
        <v>1370</v>
      </c>
      <c r="AB13" s="34">
        <v>1265</v>
      </c>
    </row>
    <row r="14" spans="2:28" ht="15.75" thickBot="1" x14ac:dyDescent="0.3">
      <c r="F14" s="58" t="s">
        <v>191</v>
      </c>
      <c r="G14" s="145">
        <v>9.1</v>
      </c>
      <c r="H14" s="145">
        <v>7.8</v>
      </c>
      <c r="I14" s="145">
        <v>8.1999999999999993</v>
      </c>
      <c r="J14" s="145">
        <v>10.7</v>
      </c>
      <c r="K14" s="145">
        <v>11.7</v>
      </c>
      <c r="L14" s="145">
        <v>14.1</v>
      </c>
      <c r="M14" s="145">
        <v>14.1</v>
      </c>
      <c r="N14" s="145">
        <v>6.3</v>
      </c>
      <c r="O14" s="145">
        <v>24.1</v>
      </c>
      <c r="P14" s="145">
        <v>17.2</v>
      </c>
      <c r="Q14" s="145">
        <v>17</v>
      </c>
      <c r="R14" s="145">
        <v>7.2</v>
      </c>
      <c r="S14" s="151">
        <f t="shared" ref="S14:S15" si="2">SUM(G14:R14)</f>
        <v>147.5</v>
      </c>
      <c r="V14" s="33"/>
      <c r="W14" s="58" t="s">
        <v>153</v>
      </c>
      <c r="X14" s="34">
        <v>1025</v>
      </c>
      <c r="Y14" s="34">
        <v>1594</v>
      </c>
      <c r="Z14" s="58">
        <v>1746</v>
      </c>
      <c r="AA14" s="58">
        <v>1089</v>
      </c>
      <c r="AB14" s="34">
        <v>1220</v>
      </c>
    </row>
    <row r="15" spans="2:28" ht="15.75" thickBot="1" x14ac:dyDescent="0.3">
      <c r="F15" s="62" t="s">
        <v>193</v>
      </c>
      <c r="G15" s="145">
        <v>77</v>
      </c>
      <c r="H15" s="145">
        <v>24</v>
      </c>
      <c r="I15" s="145">
        <v>31</v>
      </c>
      <c r="J15" s="145">
        <v>43</v>
      </c>
      <c r="K15" s="145">
        <v>33</v>
      </c>
      <c r="L15" s="145">
        <v>36</v>
      </c>
      <c r="M15" s="145">
        <v>46</v>
      </c>
      <c r="N15" s="145">
        <v>26</v>
      </c>
      <c r="O15" s="145">
        <v>64</v>
      </c>
      <c r="P15" s="145">
        <v>55</v>
      </c>
      <c r="Q15" s="145">
        <v>55</v>
      </c>
      <c r="R15" s="145">
        <v>30</v>
      </c>
      <c r="S15" s="152">
        <f t="shared" si="2"/>
        <v>520</v>
      </c>
      <c r="V15" s="33"/>
      <c r="W15" s="62" t="s">
        <v>154</v>
      </c>
      <c r="X15" s="36">
        <v>1127</v>
      </c>
      <c r="Y15" s="36">
        <v>1230</v>
      </c>
      <c r="Z15" s="62">
        <v>1316</v>
      </c>
      <c r="AA15" s="58">
        <v>702</v>
      </c>
      <c r="AB15" s="36">
        <v>793</v>
      </c>
    </row>
    <row r="16" spans="2:28" ht="15.75" thickBot="1" x14ac:dyDescent="0.3">
      <c r="G16" s="148"/>
      <c r="H16" s="149"/>
      <c r="I16" s="149"/>
      <c r="J16" s="149"/>
      <c r="S16" s="150"/>
      <c r="X16">
        <f>SUM(X6:X15)</f>
        <v>11282</v>
      </c>
      <c r="Y16">
        <f>SUM(Y4:Y15)</f>
        <v>17527</v>
      </c>
      <c r="Z16">
        <f>SUM(Z4:Z15)</f>
        <v>18964</v>
      </c>
      <c r="AA16">
        <f>SUM(AA4:AA15)</f>
        <v>16140</v>
      </c>
      <c r="AB16">
        <f>SUM(AB4:AB15)</f>
        <v>13685</v>
      </c>
    </row>
    <row r="17" spans="2:24" ht="15.75" thickBot="1" x14ac:dyDescent="0.3">
      <c r="B17" s="317" t="s">
        <v>196</v>
      </c>
      <c r="C17" s="318"/>
      <c r="D17" s="318"/>
      <c r="E17" s="318"/>
      <c r="F17" s="56" t="s">
        <v>190</v>
      </c>
      <c r="G17" s="145">
        <v>63</v>
      </c>
      <c r="H17" s="145">
        <v>14</v>
      </c>
      <c r="I17" s="145">
        <v>14</v>
      </c>
      <c r="J17" s="145">
        <v>34</v>
      </c>
      <c r="K17" s="145">
        <v>49</v>
      </c>
      <c r="L17" s="145">
        <v>51</v>
      </c>
      <c r="M17" s="145">
        <v>77</v>
      </c>
      <c r="N17" s="145">
        <v>9</v>
      </c>
      <c r="O17" s="145">
        <v>899</v>
      </c>
      <c r="P17" s="145">
        <v>115</v>
      </c>
      <c r="Q17" s="145">
        <v>157</v>
      </c>
      <c r="R17" s="145">
        <v>40</v>
      </c>
      <c r="S17" s="151">
        <f>SUM(G17:R17)</f>
        <v>1522</v>
      </c>
      <c r="U17" s="150"/>
    </row>
    <row r="18" spans="2:24" ht="15.75" thickBot="1" x14ac:dyDescent="0.3">
      <c r="F18" s="58" t="s">
        <v>191</v>
      </c>
      <c r="G18" s="145">
        <v>2</v>
      </c>
      <c r="H18" s="145">
        <v>0.5</v>
      </c>
      <c r="I18" s="145">
        <v>0.5</v>
      </c>
      <c r="J18" s="145">
        <v>1.1000000000000001</v>
      </c>
      <c r="K18" s="145">
        <v>1.6</v>
      </c>
      <c r="L18" s="145">
        <v>1.7</v>
      </c>
      <c r="M18" s="145">
        <v>2.5</v>
      </c>
      <c r="N18" s="145">
        <v>0.3</v>
      </c>
      <c r="O18" s="145">
        <v>30</v>
      </c>
      <c r="P18" s="145">
        <v>3.7</v>
      </c>
      <c r="Q18" s="145">
        <v>5.2</v>
      </c>
      <c r="R18" s="145">
        <v>1.3</v>
      </c>
      <c r="S18" s="151">
        <f t="shared" ref="S18:S19" si="3">SUM(G18:R18)</f>
        <v>50.400000000000006</v>
      </c>
      <c r="U18" s="150"/>
    </row>
    <row r="19" spans="2:24" ht="16.5" thickBot="1" x14ac:dyDescent="0.3">
      <c r="F19" s="62" t="s">
        <v>193</v>
      </c>
      <c r="G19" s="145">
        <v>56</v>
      </c>
      <c r="H19" s="145">
        <v>9</v>
      </c>
      <c r="I19" s="145">
        <v>9</v>
      </c>
      <c r="J19" s="145">
        <v>20</v>
      </c>
      <c r="K19" s="145">
        <v>16</v>
      </c>
      <c r="L19" s="145">
        <v>20</v>
      </c>
      <c r="M19" s="145">
        <v>53</v>
      </c>
      <c r="N19" s="145">
        <v>9</v>
      </c>
      <c r="O19" s="145">
        <v>253</v>
      </c>
      <c r="P19" s="145">
        <v>44</v>
      </c>
      <c r="Q19" s="145">
        <v>36</v>
      </c>
      <c r="R19" s="145">
        <v>15</v>
      </c>
      <c r="S19" s="152">
        <f t="shared" si="3"/>
        <v>540</v>
      </c>
      <c r="U19" s="150"/>
      <c r="W19" s="153">
        <v>2020</v>
      </c>
      <c r="X19" s="154">
        <v>11282</v>
      </c>
    </row>
    <row r="20" spans="2:24" ht="16.5" thickBot="1" x14ac:dyDescent="0.3">
      <c r="G20" s="148"/>
      <c r="H20" s="149"/>
      <c r="I20" s="149"/>
      <c r="J20" s="149"/>
      <c r="S20" s="150"/>
      <c r="W20" s="155">
        <v>2021</v>
      </c>
      <c r="X20" s="156">
        <v>17527</v>
      </c>
    </row>
    <row r="21" spans="2:24" ht="16.5" thickBot="1" x14ac:dyDescent="0.3">
      <c r="B21" s="313" t="s">
        <v>197</v>
      </c>
      <c r="C21" s="314"/>
      <c r="D21" s="314"/>
      <c r="E21" s="314"/>
      <c r="F21" s="157" t="s">
        <v>190</v>
      </c>
      <c r="G21" s="158">
        <v>1189</v>
      </c>
      <c r="H21" s="158">
        <v>1158</v>
      </c>
      <c r="I21" s="158">
        <v>1058</v>
      </c>
      <c r="J21" s="158">
        <v>1243</v>
      </c>
      <c r="K21" s="158">
        <v>1341</v>
      </c>
      <c r="L21" s="158">
        <v>1381</v>
      </c>
      <c r="M21" s="158">
        <v>1190</v>
      </c>
      <c r="N21" s="158">
        <v>648</v>
      </c>
      <c r="O21" s="158">
        <v>1199</v>
      </c>
      <c r="P21" s="158">
        <v>1265</v>
      </c>
      <c r="Q21" s="158">
        <v>1220</v>
      </c>
      <c r="R21" s="158">
        <v>793</v>
      </c>
      <c r="S21" s="151">
        <f>SUM(G21:R21)</f>
        <v>13685</v>
      </c>
      <c r="W21" s="155">
        <v>2022</v>
      </c>
      <c r="X21" s="156">
        <v>18964</v>
      </c>
    </row>
    <row r="22" spans="2:24" ht="16.5" thickBot="1" x14ac:dyDescent="0.3">
      <c r="F22" s="159" t="s">
        <v>191</v>
      </c>
      <c r="G22" s="145">
        <v>38.4</v>
      </c>
      <c r="H22" s="145">
        <v>39.9</v>
      </c>
      <c r="I22" s="145">
        <v>34.1</v>
      </c>
      <c r="J22" s="145">
        <v>41.4</v>
      </c>
      <c r="K22" s="145">
        <v>43.3</v>
      </c>
      <c r="L22" s="145">
        <v>46</v>
      </c>
      <c r="M22" s="145">
        <v>38.4</v>
      </c>
      <c r="N22" s="145">
        <v>20.9</v>
      </c>
      <c r="O22" s="145">
        <v>40</v>
      </c>
      <c r="P22" s="145">
        <v>40.799999999999997</v>
      </c>
      <c r="Q22" s="145">
        <v>40.700000000000003</v>
      </c>
      <c r="R22" s="145">
        <v>25.6</v>
      </c>
      <c r="S22" s="151">
        <f t="shared" ref="S22:S23" si="4">SUM(G22:R22)</f>
        <v>449.5</v>
      </c>
      <c r="W22" s="155">
        <v>2023</v>
      </c>
      <c r="X22" s="156">
        <v>16140</v>
      </c>
    </row>
    <row r="23" spans="2:24" ht="16.5" thickBot="1" x14ac:dyDescent="0.3">
      <c r="F23" s="160" t="s">
        <v>193</v>
      </c>
      <c r="G23" s="145">
        <v>124</v>
      </c>
      <c r="H23" s="145">
        <v>76</v>
      </c>
      <c r="I23" s="145">
        <v>76</v>
      </c>
      <c r="J23" s="145">
        <v>82</v>
      </c>
      <c r="K23" s="145">
        <v>92</v>
      </c>
      <c r="L23" s="145">
        <v>105</v>
      </c>
      <c r="M23" s="145">
        <v>80</v>
      </c>
      <c r="N23" s="145">
        <v>53</v>
      </c>
      <c r="O23" s="145">
        <v>81</v>
      </c>
      <c r="P23" s="145">
        <v>84</v>
      </c>
      <c r="Q23" s="145">
        <v>90</v>
      </c>
      <c r="R23" s="145">
        <v>61</v>
      </c>
      <c r="S23" s="152">
        <f t="shared" si="4"/>
        <v>1004</v>
      </c>
      <c r="W23" s="161">
        <v>2024</v>
      </c>
      <c r="X23" s="162">
        <v>13685</v>
      </c>
    </row>
    <row r="24" spans="2:24" ht="15.75" thickBot="1" x14ac:dyDescent="0.3">
      <c r="F24" s="138"/>
      <c r="G24" s="138"/>
      <c r="H24" s="163"/>
      <c r="I24" s="164"/>
      <c r="J24" s="164"/>
      <c r="K24" s="163"/>
      <c r="L24" s="138"/>
      <c r="M24" s="138"/>
      <c r="N24" s="138"/>
      <c r="O24" s="138"/>
      <c r="P24" s="138"/>
      <c r="S24" s="150"/>
      <c r="W24" s="165"/>
    </row>
    <row r="25" spans="2:24" ht="15.75" thickBot="1" x14ac:dyDescent="0.3">
      <c r="B25" s="313" t="s">
        <v>198</v>
      </c>
      <c r="C25" s="314"/>
      <c r="D25" s="314"/>
      <c r="E25" s="314"/>
      <c r="F25" s="56" t="s">
        <v>191</v>
      </c>
      <c r="G25" s="166">
        <v>2.0415173237753881E-3</v>
      </c>
      <c r="H25" s="166">
        <v>1.9679916985951467E-3</v>
      </c>
      <c r="I25" s="166">
        <v>2.0635454002389487E-3</v>
      </c>
      <c r="J25" s="166">
        <v>2.001543209876543E-3</v>
      </c>
      <c r="K25" s="166">
        <v>2.6459826762246126E-3</v>
      </c>
      <c r="L25" s="166">
        <v>2.6998456790123457E-3</v>
      </c>
      <c r="M25" s="166">
        <v>3.1821236559139783E-3</v>
      </c>
      <c r="N25" s="166">
        <v>1.9138291517323777E-3</v>
      </c>
      <c r="O25" s="166">
        <v>4.5860339506172835E-3</v>
      </c>
      <c r="P25" s="166">
        <v>3.9676672640382316E-3</v>
      </c>
      <c r="Q25" s="166">
        <v>3.49729938271605E-3</v>
      </c>
      <c r="R25" s="166">
        <v>2.2569444444444447E-3</v>
      </c>
      <c r="S25" s="167">
        <f>AVERAGE(F25:R25)</f>
        <v>2.7353603197654459E-3</v>
      </c>
      <c r="T25" s="168"/>
      <c r="U25" s="168"/>
    </row>
    <row r="26" spans="2:24" ht="15.75" thickBot="1" x14ac:dyDescent="0.3">
      <c r="F26" s="62" t="s">
        <v>193</v>
      </c>
      <c r="G26" s="166">
        <v>5.6944444444444447E-3</v>
      </c>
      <c r="H26" s="166">
        <v>6.8055555555555551E-3</v>
      </c>
      <c r="I26" s="166">
        <v>5.9606481481481481E-3</v>
      </c>
      <c r="J26" s="166">
        <v>9.8495370370370369E-3</v>
      </c>
      <c r="K26" s="166">
        <v>8.8773148148148153E-3</v>
      </c>
      <c r="L26" s="166">
        <v>6.4467592592592597E-3</v>
      </c>
      <c r="M26" s="166">
        <v>1.0578703703703703E-2</v>
      </c>
      <c r="N26" s="166">
        <v>5.9143518518518521E-3</v>
      </c>
      <c r="O26" s="166">
        <v>1.3715277777777778E-2</v>
      </c>
      <c r="P26" s="166">
        <v>1.3553240740740741E-2</v>
      </c>
      <c r="Q26" s="166">
        <v>1.0555555555555556E-2</v>
      </c>
      <c r="R26" s="166">
        <v>1.2453703703703705E-2</v>
      </c>
      <c r="S26" s="169">
        <f>AVERAGE(F26:R26)</f>
        <v>9.2004243827160503E-3</v>
      </c>
      <c r="T26" s="168"/>
      <c r="U26" s="168"/>
    </row>
    <row r="27" spans="2:24" ht="15.75" thickBot="1" x14ac:dyDescent="0.3">
      <c r="G27" s="170"/>
      <c r="H27" s="170"/>
      <c r="I27" s="170"/>
      <c r="J27" s="170"/>
      <c r="K27" s="170"/>
      <c r="L27" s="170"/>
      <c r="M27" s="170"/>
      <c r="N27" s="171"/>
      <c r="T27" s="168"/>
      <c r="U27" s="168"/>
    </row>
    <row r="28" spans="2:24" ht="15.75" thickBot="1" x14ac:dyDescent="0.3">
      <c r="B28" s="315" t="s">
        <v>199</v>
      </c>
      <c r="C28" s="316"/>
      <c r="D28" s="316"/>
      <c r="E28" s="316"/>
      <c r="F28" s="134" t="s">
        <v>193</v>
      </c>
      <c r="G28" s="166">
        <v>2.1635251322751326E-3</v>
      </c>
      <c r="H28" s="166">
        <v>2.4343238587424638E-3</v>
      </c>
      <c r="I28" s="166">
        <v>2.8548231066887787E-3</v>
      </c>
      <c r="J28" s="166">
        <v>2.1267361111111109E-3</v>
      </c>
      <c r="K28" s="166">
        <v>2.4511534839924674E-3</v>
      </c>
      <c r="L28" s="166">
        <v>2.3952641165755923E-3</v>
      </c>
      <c r="M28" s="166">
        <v>2.4710648148148148E-3</v>
      </c>
      <c r="N28" s="166">
        <v>2.6950231481481482E-3</v>
      </c>
      <c r="O28" s="166">
        <v>3.0596509971509969E-3</v>
      </c>
      <c r="P28" s="166">
        <v>2.379195601851852E-3</v>
      </c>
      <c r="Q28" s="166">
        <v>2.3958333333333336E-3</v>
      </c>
      <c r="R28" s="166">
        <v>3.476914414414414E-3</v>
      </c>
      <c r="S28" s="167">
        <f>AVERAGE(F28:R28)</f>
        <v>2.5752923432582589E-3</v>
      </c>
      <c r="T28" s="168"/>
      <c r="U28" s="168"/>
    </row>
    <row r="29" spans="2:24" ht="15.75" thickBot="1" x14ac:dyDescent="0.3">
      <c r="G29" s="170"/>
      <c r="H29" s="170"/>
      <c r="I29" s="170"/>
      <c r="J29" s="170"/>
      <c r="K29" s="170"/>
      <c r="L29" s="170"/>
      <c r="M29" s="170"/>
      <c r="N29" s="170"/>
      <c r="T29" s="168"/>
      <c r="U29" s="168"/>
    </row>
    <row r="30" spans="2:24" ht="15.75" thickBot="1" x14ac:dyDescent="0.3">
      <c r="B30" s="317" t="s">
        <v>200</v>
      </c>
      <c r="C30" s="318"/>
      <c r="D30" s="318"/>
      <c r="E30" s="318"/>
      <c r="F30" s="56" t="s">
        <v>193</v>
      </c>
      <c r="G30" s="172">
        <v>1</v>
      </c>
      <c r="H30" s="172">
        <v>0.95744680851063835</v>
      </c>
      <c r="I30" s="172">
        <v>0.90625</v>
      </c>
      <c r="J30" s="172">
        <v>0.953125</v>
      </c>
      <c r="K30" s="172">
        <v>0.93103448275862066</v>
      </c>
      <c r="L30" s="172">
        <v>0.84210526315789469</v>
      </c>
      <c r="M30" s="172">
        <v>0.87096774193548387</v>
      </c>
      <c r="N30" s="172">
        <v>0.875</v>
      </c>
      <c r="O30" s="172">
        <v>0.70175438596491224</v>
      </c>
      <c r="P30" s="172">
        <v>1</v>
      </c>
      <c r="Q30" s="172">
        <v>0.86206896551724133</v>
      </c>
      <c r="R30" s="172">
        <v>0.91891891891891897</v>
      </c>
      <c r="S30" s="173">
        <f>AVERAGE(F30:R30)</f>
        <v>0.90155596389697601</v>
      </c>
      <c r="T30" s="174"/>
      <c r="U30" s="168"/>
    </row>
    <row r="31" spans="2:24" ht="15.75" thickBot="1" x14ac:dyDescent="0.3">
      <c r="F31" s="62" t="s">
        <v>201</v>
      </c>
      <c r="G31" s="175">
        <v>0.38709677419354838</v>
      </c>
      <c r="H31" s="175">
        <v>0.71212121212121215</v>
      </c>
      <c r="I31" s="175">
        <v>0.60273972602739723</v>
      </c>
      <c r="J31" s="175">
        <v>0.47058823529411764</v>
      </c>
      <c r="K31" s="175">
        <v>0.61538461538461542</v>
      </c>
      <c r="L31" s="175">
        <v>0.40816326530612246</v>
      </c>
      <c r="M31" s="175">
        <v>0.40277777777777779</v>
      </c>
      <c r="N31" s="175">
        <v>0.47169811320754718</v>
      </c>
      <c r="O31" s="175">
        <v>0</v>
      </c>
      <c r="P31" s="175">
        <v>0.13513513513513514</v>
      </c>
      <c r="Q31" s="175">
        <v>0.20833333333333334</v>
      </c>
      <c r="R31" s="175">
        <v>0.39622641509433965</v>
      </c>
      <c r="S31" s="173">
        <f>AVERAGE(F31:R31)</f>
        <v>0.40085538357292877</v>
      </c>
      <c r="T31" s="174"/>
      <c r="U31" s="168"/>
    </row>
    <row r="32" spans="2:24" ht="15.75" thickBot="1" x14ac:dyDescent="0.3">
      <c r="G32" s="176"/>
      <c r="H32" s="149"/>
      <c r="I32" s="149"/>
      <c r="J32" s="149"/>
      <c r="T32" s="174"/>
      <c r="U32" s="168"/>
    </row>
    <row r="33" spans="2:21" ht="15.75" thickBot="1" x14ac:dyDescent="0.3">
      <c r="B33" s="317" t="s">
        <v>202</v>
      </c>
      <c r="C33" s="318"/>
      <c r="D33" s="318"/>
      <c r="E33" s="318"/>
      <c r="F33" s="134" t="s">
        <v>193</v>
      </c>
      <c r="G33" s="172">
        <v>0.90909090909090906</v>
      </c>
      <c r="H33" s="172">
        <v>0.96825396825396826</v>
      </c>
      <c r="I33" s="172">
        <v>0.91566265060240959</v>
      </c>
      <c r="J33" s="172">
        <v>0.92682926829268297</v>
      </c>
      <c r="K33" s="172">
        <v>0.92452830188679247</v>
      </c>
      <c r="L33" s="172">
        <v>0.87671232876712324</v>
      </c>
      <c r="M33" s="172">
        <v>0.91176470588235292</v>
      </c>
      <c r="N33" s="172">
        <v>0.80769230769230771</v>
      </c>
      <c r="O33" s="172">
        <v>0.71875</v>
      </c>
      <c r="P33" s="172">
        <v>0.87804878048780488</v>
      </c>
      <c r="Q33" s="172">
        <v>0.91935483870967738</v>
      </c>
      <c r="R33" s="172">
        <v>0.95081967213114749</v>
      </c>
      <c r="S33" s="177">
        <f>AVERAGE(F33:R33)</f>
        <v>0.89229231098309814</v>
      </c>
      <c r="T33" s="174"/>
      <c r="U33" s="168"/>
    </row>
    <row r="34" spans="2:21" x14ac:dyDescent="0.25">
      <c r="G34" s="138">
        <v>0</v>
      </c>
      <c r="M34" s="178"/>
    </row>
    <row r="35" spans="2:21" x14ac:dyDescent="0.25">
      <c r="G35" s="138"/>
    </row>
    <row r="36" spans="2:21" x14ac:dyDescent="0.25">
      <c r="G36" s="138"/>
    </row>
    <row r="37" spans="2:21" x14ac:dyDescent="0.25">
      <c r="G37" s="138"/>
    </row>
    <row r="38" spans="2:21" x14ac:dyDescent="0.25">
      <c r="G38" s="138"/>
    </row>
    <row r="39" spans="2:21" x14ac:dyDescent="0.25">
      <c r="G39" s="138"/>
    </row>
    <row r="40" spans="2:21" x14ac:dyDescent="0.25">
      <c r="G40" s="138"/>
    </row>
    <row r="41" spans="2:21" x14ac:dyDescent="0.25">
      <c r="G41" s="138"/>
    </row>
    <row r="42" spans="2:21" x14ac:dyDescent="0.25">
      <c r="G42" s="138"/>
    </row>
    <row r="43" spans="2:21" x14ac:dyDescent="0.25">
      <c r="G43" s="138"/>
    </row>
    <row r="44" spans="2:21" x14ac:dyDescent="0.25">
      <c r="G44" s="138"/>
    </row>
    <row r="45" spans="2:21" x14ac:dyDescent="0.25">
      <c r="G45" s="138"/>
    </row>
    <row r="46" spans="2:21" x14ac:dyDescent="0.25">
      <c r="G46" s="138"/>
    </row>
    <row r="47" spans="2:21" x14ac:dyDescent="0.25">
      <c r="G47" s="138"/>
    </row>
    <row r="48" spans="2:21" x14ac:dyDescent="0.25">
      <c r="G48" s="138"/>
    </row>
    <row r="49" spans="7:7" x14ac:dyDescent="0.25">
      <c r="G49" s="179"/>
    </row>
    <row r="50" spans="7:7" x14ac:dyDescent="0.25">
      <c r="G50" s="179"/>
    </row>
    <row r="51" spans="7:7" x14ac:dyDescent="0.25">
      <c r="G51" s="179"/>
    </row>
    <row r="52" spans="7:7" x14ac:dyDescent="0.25">
      <c r="G52" s="179"/>
    </row>
  </sheetData>
  <mergeCells count="10">
    <mergeCell ref="B25:E25"/>
    <mergeCell ref="B28:E28"/>
    <mergeCell ref="B30:E30"/>
    <mergeCell ref="B33:E33"/>
    <mergeCell ref="B3:E3"/>
    <mergeCell ref="B5:E5"/>
    <mergeCell ref="B9:E9"/>
    <mergeCell ref="B13:E13"/>
    <mergeCell ref="B17:E17"/>
    <mergeCell ref="B21:E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637B-3F8D-42E6-970E-9CDF4E350946}">
  <dimension ref="B2:P59"/>
  <sheetViews>
    <sheetView workbookViewId="0">
      <selection activeCell="J34" sqref="J34"/>
    </sheetView>
  </sheetViews>
  <sheetFormatPr baseColWidth="10" defaultRowHeight="15" x14ac:dyDescent="0.25"/>
  <cols>
    <col min="3" max="3" width="26.28515625" customWidth="1"/>
    <col min="9" max="9" width="48.7109375" customWidth="1"/>
    <col min="12" max="12" width="2.85546875" customWidth="1"/>
    <col min="13" max="13" width="38.7109375" customWidth="1"/>
    <col min="14" max="14" width="12.85546875" customWidth="1"/>
  </cols>
  <sheetData>
    <row r="2" spans="13:16" x14ac:dyDescent="0.25">
      <c r="M2" s="79" t="s">
        <v>203</v>
      </c>
      <c r="N2" s="79" t="s">
        <v>4</v>
      </c>
    </row>
    <row r="3" spans="13:16" x14ac:dyDescent="0.25">
      <c r="M3" t="s">
        <v>204</v>
      </c>
      <c r="N3">
        <v>20</v>
      </c>
    </row>
    <row r="4" spans="13:16" x14ac:dyDescent="0.25">
      <c r="M4" t="s">
        <v>205</v>
      </c>
      <c r="N4">
        <v>0</v>
      </c>
    </row>
    <row r="5" spans="13:16" x14ac:dyDescent="0.25">
      <c r="M5" s="180" t="s">
        <v>21</v>
      </c>
      <c r="N5" s="180">
        <v>393</v>
      </c>
      <c r="P5" s="180">
        <f>SUM(N5+N13+N15+N16+N17+N23+N27+N28+N37+N38+N39+N40+N42+N43+N44+N47+N58)</f>
        <v>6885</v>
      </c>
    </row>
    <row r="6" spans="13:16" x14ac:dyDescent="0.25">
      <c r="M6" s="45" t="s">
        <v>23</v>
      </c>
      <c r="N6" s="45">
        <v>15</v>
      </c>
      <c r="P6" s="45">
        <f>SUM(N6+N7+N8+N9)</f>
        <v>363</v>
      </c>
    </row>
    <row r="7" spans="13:16" x14ac:dyDescent="0.25">
      <c r="M7" s="45" t="s">
        <v>25</v>
      </c>
      <c r="N7" s="45">
        <v>139</v>
      </c>
    </row>
    <row r="8" spans="13:16" x14ac:dyDescent="0.25">
      <c r="M8" s="45" t="s">
        <v>27</v>
      </c>
      <c r="N8" s="45">
        <v>1</v>
      </c>
    </row>
    <row r="9" spans="13:16" x14ac:dyDescent="0.25">
      <c r="M9" s="45" t="s">
        <v>206</v>
      </c>
      <c r="N9" s="45">
        <v>208</v>
      </c>
    </row>
    <row r="10" spans="13:16" x14ac:dyDescent="0.25">
      <c r="M10" s="181" t="s">
        <v>28</v>
      </c>
      <c r="N10" s="181">
        <v>282</v>
      </c>
      <c r="P10" s="181">
        <f>SUM(N10+N11+N18+N24+N35+N51+N55)</f>
        <v>1531</v>
      </c>
    </row>
    <row r="11" spans="13:16" x14ac:dyDescent="0.25">
      <c r="M11" s="181" t="s">
        <v>30</v>
      </c>
      <c r="N11" s="181">
        <v>413</v>
      </c>
    </row>
    <row r="12" spans="13:16" x14ac:dyDescent="0.25">
      <c r="M12" s="182" t="s">
        <v>32</v>
      </c>
      <c r="N12" s="182">
        <v>471</v>
      </c>
      <c r="P12" s="182">
        <f>SUM(N12+N20+N22+N26+N41)</f>
        <v>1104</v>
      </c>
    </row>
    <row r="13" spans="13:16" x14ac:dyDescent="0.25">
      <c r="M13" s="180" t="s">
        <v>34</v>
      </c>
      <c r="N13" s="180">
        <v>2</v>
      </c>
    </row>
    <row r="14" spans="13:16" x14ac:dyDescent="0.25">
      <c r="M14" t="s">
        <v>207</v>
      </c>
      <c r="N14">
        <v>0</v>
      </c>
    </row>
    <row r="15" spans="13:16" x14ac:dyDescent="0.25">
      <c r="M15" s="180" t="s">
        <v>208</v>
      </c>
      <c r="N15" s="180">
        <v>1</v>
      </c>
    </row>
    <row r="16" spans="13:16" x14ac:dyDescent="0.25">
      <c r="M16" s="180" t="s">
        <v>38</v>
      </c>
      <c r="N16" s="180">
        <v>1</v>
      </c>
    </row>
    <row r="17" spans="2:16" x14ac:dyDescent="0.25">
      <c r="M17" s="180" t="s">
        <v>209</v>
      </c>
      <c r="N17" s="180">
        <v>4</v>
      </c>
    </row>
    <row r="18" spans="2:16" x14ac:dyDescent="0.25">
      <c r="M18" s="181" t="s">
        <v>39</v>
      </c>
      <c r="N18" s="181">
        <v>741</v>
      </c>
    </row>
    <row r="19" spans="2:16" x14ac:dyDescent="0.25">
      <c r="M19" t="s">
        <v>40</v>
      </c>
      <c r="N19">
        <v>0</v>
      </c>
    </row>
    <row r="20" spans="2:16" x14ac:dyDescent="0.25">
      <c r="M20" s="182" t="s">
        <v>41</v>
      </c>
      <c r="N20" s="182">
        <v>29</v>
      </c>
    </row>
    <row r="21" spans="2:16" x14ac:dyDescent="0.25">
      <c r="M21" s="46" t="s">
        <v>43</v>
      </c>
      <c r="N21" s="46">
        <v>3</v>
      </c>
      <c r="P21" s="46">
        <f>SUM(N21+N25+N29+N32+N33+N34+N36+N45+N46+N48+N49+N50+N52+N54+N56+N57)</f>
        <v>5266</v>
      </c>
    </row>
    <row r="22" spans="2:16" ht="15.75" thickBot="1" x14ac:dyDescent="0.3">
      <c r="M22" s="182" t="s">
        <v>45</v>
      </c>
      <c r="N22" s="182">
        <v>38</v>
      </c>
    </row>
    <row r="23" spans="2:16" ht="15.75" thickBot="1" x14ac:dyDescent="0.3">
      <c r="C23" s="322" t="s">
        <v>210</v>
      </c>
      <c r="D23" s="323"/>
      <c r="E23" s="323"/>
      <c r="F23" s="323"/>
      <c r="G23" s="323"/>
      <c r="H23" s="323"/>
      <c r="I23" s="323"/>
      <c r="J23" s="324"/>
      <c r="M23" s="180" t="s">
        <v>47</v>
      </c>
      <c r="N23" s="180">
        <v>164</v>
      </c>
    </row>
    <row r="24" spans="2:16" x14ac:dyDescent="0.25">
      <c r="C24" s="182" t="s">
        <v>211</v>
      </c>
      <c r="D24">
        <f>SUM(N12+N20+N22+N26+N41)</f>
        <v>1104</v>
      </c>
      <c r="I24" s="183" t="s">
        <v>212</v>
      </c>
      <c r="J24">
        <v>6885</v>
      </c>
      <c r="M24" s="181" t="s">
        <v>49</v>
      </c>
      <c r="N24" s="181">
        <v>3</v>
      </c>
    </row>
    <row r="25" spans="2:16" x14ac:dyDescent="0.25">
      <c r="B25" s="184"/>
      <c r="I25" s="185"/>
      <c r="M25" s="46" t="s">
        <v>51</v>
      </c>
      <c r="N25" s="46">
        <v>45</v>
      </c>
    </row>
    <row r="26" spans="2:16" ht="18.75" customHeight="1" x14ac:dyDescent="0.25">
      <c r="C26" s="45" t="s">
        <v>213</v>
      </c>
      <c r="D26">
        <v>363</v>
      </c>
      <c r="I26" s="186" t="s">
        <v>214</v>
      </c>
      <c r="J26">
        <v>5266</v>
      </c>
      <c r="M26" s="182" t="s">
        <v>53</v>
      </c>
      <c r="N26" s="182">
        <v>78</v>
      </c>
    </row>
    <row r="27" spans="2:16" ht="20.25" customHeight="1" x14ac:dyDescent="0.25">
      <c r="B27" s="184"/>
      <c r="I27" s="185"/>
      <c r="M27" s="180" t="s">
        <v>55</v>
      </c>
      <c r="N27" s="180">
        <v>4</v>
      </c>
    </row>
    <row r="28" spans="2:16" ht="23.25" customHeight="1" x14ac:dyDescent="0.25">
      <c r="C28" s="181" t="s">
        <v>215</v>
      </c>
      <c r="D28">
        <f>N10+N11+N18+N24+N35+N51+N55</f>
        <v>1531</v>
      </c>
      <c r="I28" s="187" t="s">
        <v>215</v>
      </c>
      <c r="J28">
        <v>1531</v>
      </c>
      <c r="M28" s="180" t="s">
        <v>42</v>
      </c>
      <c r="N28" s="180">
        <v>26</v>
      </c>
    </row>
    <row r="29" spans="2:16" x14ac:dyDescent="0.25">
      <c r="B29" s="184"/>
      <c r="I29" s="185"/>
      <c r="M29" s="46" t="s">
        <v>57</v>
      </c>
      <c r="N29" s="46">
        <v>2208</v>
      </c>
    </row>
    <row r="30" spans="2:16" x14ac:dyDescent="0.25">
      <c r="C30" s="46" t="s">
        <v>216</v>
      </c>
      <c r="D30">
        <f>N21+N25+N29+N32+N33+N34+N36+N45+N46+N48+N49+N50+N52+N54+N56+N57</f>
        <v>5266</v>
      </c>
      <c r="I30" s="188" t="s">
        <v>213</v>
      </c>
      <c r="J30">
        <v>363</v>
      </c>
      <c r="M30" t="s">
        <v>217</v>
      </c>
      <c r="N30">
        <v>0</v>
      </c>
    </row>
    <row r="31" spans="2:16" x14ac:dyDescent="0.25">
      <c r="I31" s="185"/>
      <c r="M31" t="s">
        <v>218</v>
      </c>
      <c r="N31">
        <v>0</v>
      </c>
    </row>
    <row r="32" spans="2:16" x14ac:dyDescent="0.25">
      <c r="I32" s="189" t="s">
        <v>219</v>
      </c>
      <c r="J32">
        <v>1104</v>
      </c>
      <c r="M32" s="46" t="s">
        <v>60</v>
      </c>
      <c r="N32" s="46">
        <v>92</v>
      </c>
    </row>
    <row r="33" spans="10:14" x14ac:dyDescent="0.25">
      <c r="M33" s="46" t="s">
        <v>62</v>
      </c>
      <c r="N33" s="46">
        <v>306</v>
      </c>
    </row>
    <row r="34" spans="10:14" x14ac:dyDescent="0.25">
      <c r="J34">
        <f>SUM(J24:J32)</f>
        <v>15149</v>
      </c>
      <c r="M34" s="46" t="s">
        <v>63</v>
      </c>
      <c r="N34" s="46">
        <v>1503</v>
      </c>
    </row>
    <row r="35" spans="10:14" x14ac:dyDescent="0.25">
      <c r="M35" s="181" t="s">
        <v>64</v>
      </c>
      <c r="N35" s="181">
        <v>5</v>
      </c>
    </row>
    <row r="36" spans="10:14" x14ac:dyDescent="0.25">
      <c r="M36" s="46" t="s">
        <v>66</v>
      </c>
      <c r="N36" s="46">
        <v>209</v>
      </c>
    </row>
    <row r="37" spans="10:14" x14ac:dyDescent="0.25">
      <c r="M37" s="180" t="s">
        <v>68</v>
      </c>
      <c r="N37" s="180">
        <v>678</v>
      </c>
    </row>
    <row r="38" spans="10:14" x14ac:dyDescent="0.25">
      <c r="M38" s="180" t="s">
        <v>70</v>
      </c>
      <c r="N38" s="180">
        <v>297</v>
      </c>
    </row>
    <row r="39" spans="10:14" x14ac:dyDescent="0.25">
      <c r="M39" s="180" t="s">
        <v>71</v>
      </c>
      <c r="N39" s="180">
        <v>3855</v>
      </c>
    </row>
    <row r="40" spans="10:14" x14ac:dyDescent="0.25">
      <c r="M40" s="180" t="s">
        <v>73</v>
      </c>
      <c r="N40" s="180">
        <v>1</v>
      </c>
    </row>
    <row r="41" spans="10:14" x14ac:dyDescent="0.25">
      <c r="M41" s="182" t="s">
        <v>75</v>
      </c>
      <c r="N41" s="182">
        <v>488</v>
      </c>
    </row>
    <row r="42" spans="10:14" x14ac:dyDescent="0.25">
      <c r="M42" s="180" t="s">
        <v>76</v>
      </c>
      <c r="N42" s="180">
        <v>715</v>
      </c>
    </row>
    <row r="43" spans="10:14" x14ac:dyDescent="0.25">
      <c r="M43" s="180" t="s">
        <v>78</v>
      </c>
      <c r="N43" s="180">
        <v>76</v>
      </c>
    </row>
    <row r="44" spans="10:14" x14ac:dyDescent="0.25">
      <c r="M44" s="180" t="s">
        <v>80</v>
      </c>
      <c r="N44" s="180">
        <v>110</v>
      </c>
    </row>
    <row r="45" spans="10:14" x14ac:dyDescent="0.25">
      <c r="M45" s="46" t="s">
        <v>81</v>
      </c>
      <c r="N45" s="46">
        <v>236</v>
      </c>
    </row>
    <row r="46" spans="10:14" x14ac:dyDescent="0.25">
      <c r="M46" s="46" t="s">
        <v>79</v>
      </c>
      <c r="N46" s="46">
        <v>27</v>
      </c>
    </row>
    <row r="47" spans="10:14" x14ac:dyDescent="0.25">
      <c r="M47" s="180" t="s">
        <v>84</v>
      </c>
      <c r="N47" s="180">
        <v>116</v>
      </c>
    </row>
    <row r="48" spans="10:14" x14ac:dyDescent="0.25">
      <c r="M48" s="46" t="s">
        <v>86</v>
      </c>
      <c r="N48" s="46">
        <v>16</v>
      </c>
    </row>
    <row r="49" spans="13:14" x14ac:dyDescent="0.25">
      <c r="M49" s="46" t="s">
        <v>88</v>
      </c>
      <c r="N49" s="46">
        <v>44</v>
      </c>
    </row>
    <row r="50" spans="13:14" x14ac:dyDescent="0.25">
      <c r="M50" s="46" t="s">
        <v>89</v>
      </c>
      <c r="N50" s="46">
        <v>5</v>
      </c>
    </row>
    <row r="51" spans="13:14" x14ac:dyDescent="0.25">
      <c r="M51" s="181" t="s">
        <v>91</v>
      </c>
      <c r="N51" s="181">
        <v>23</v>
      </c>
    </row>
    <row r="52" spans="13:14" x14ac:dyDescent="0.25">
      <c r="M52" s="46" t="s">
        <v>83</v>
      </c>
      <c r="N52" s="46">
        <v>289</v>
      </c>
    </row>
    <row r="53" spans="13:14" x14ac:dyDescent="0.25">
      <c r="M53" s="46" t="s">
        <v>99</v>
      </c>
      <c r="N53" s="46">
        <v>0</v>
      </c>
    </row>
    <row r="54" spans="13:14" x14ac:dyDescent="0.25">
      <c r="M54" s="46" t="s">
        <v>93</v>
      </c>
      <c r="N54" s="46">
        <v>18</v>
      </c>
    </row>
    <row r="55" spans="13:14" x14ac:dyDescent="0.25">
      <c r="M55" s="181" t="s">
        <v>100</v>
      </c>
      <c r="N55" s="181">
        <v>64</v>
      </c>
    </row>
    <row r="56" spans="13:14" x14ac:dyDescent="0.25">
      <c r="M56" s="46" t="s">
        <v>95</v>
      </c>
      <c r="N56" s="46">
        <v>67</v>
      </c>
    </row>
    <row r="57" spans="13:14" x14ac:dyDescent="0.25">
      <c r="M57" s="46" t="s">
        <v>220</v>
      </c>
      <c r="N57" s="46">
        <v>198</v>
      </c>
    </row>
    <row r="58" spans="13:14" x14ac:dyDescent="0.25">
      <c r="M58" s="180" t="s">
        <v>97</v>
      </c>
      <c r="N58" s="180">
        <v>442</v>
      </c>
    </row>
    <row r="59" spans="13:14" x14ac:dyDescent="0.25">
      <c r="M59" t="s">
        <v>221</v>
      </c>
      <c r="N59">
        <f>SUM(N5:N58)</f>
        <v>15149</v>
      </c>
    </row>
  </sheetData>
  <mergeCells count="1">
    <mergeCell ref="C23:J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109E-96DD-4272-B7F0-78351271ACC6}">
  <dimension ref="B3:J75"/>
  <sheetViews>
    <sheetView workbookViewId="0">
      <selection activeCell="P22" sqref="P22"/>
    </sheetView>
  </sheetViews>
  <sheetFormatPr baseColWidth="10" defaultRowHeight="15" x14ac:dyDescent="0.25"/>
  <cols>
    <col min="2" max="2" width="35.85546875" customWidth="1"/>
    <col min="3" max="3" width="39.28515625" customWidth="1"/>
    <col min="9" max="9" width="18.85546875" customWidth="1"/>
    <col min="10" max="10" width="14.42578125" customWidth="1"/>
  </cols>
  <sheetData>
    <row r="3" spans="2:10" ht="15.75" thickBot="1" x14ac:dyDescent="0.3"/>
    <row r="4" spans="2:10" ht="16.5" thickBot="1" x14ac:dyDescent="0.3">
      <c r="B4" s="233" t="s">
        <v>238</v>
      </c>
    </row>
    <row r="5" spans="2:10" ht="15.75" thickBot="1" x14ac:dyDescent="0.3">
      <c r="B5" s="234"/>
      <c r="C5" s="235" t="s">
        <v>4</v>
      </c>
      <c r="I5" s="14"/>
      <c r="J5" s="15" t="s">
        <v>1</v>
      </c>
    </row>
    <row r="6" spans="2:10" ht="29.25" customHeight="1" x14ac:dyDescent="0.25">
      <c r="B6" s="236" t="s">
        <v>239</v>
      </c>
      <c r="C6" s="237">
        <v>8415</v>
      </c>
      <c r="D6" t="s">
        <v>240</v>
      </c>
      <c r="I6" s="16">
        <v>2018</v>
      </c>
      <c r="J6" s="19">
        <v>2066</v>
      </c>
    </row>
    <row r="7" spans="2:10" ht="29.25" customHeight="1" x14ac:dyDescent="0.25">
      <c r="B7" s="238" t="s">
        <v>241</v>
      </c>
      <c r="C7" s="239">
        <v>654</v>
      </c>
      <c r="I7" s="17">
        <v>2019</v>
      </c>
      <c r="J7" s="20">
        <v>2724</v>
      </c>
    </row>
    <row r="8" spans="2:10" ht="29.25" customHeight="1" x14ac:dyDescent="0.25">
      <c r="B8" s="240" t="s">
        <v>242</v>
      </c>
      <c r="C8" s="239">
        <v>1670</v>
      </c>
      <c r="D8" t="s">
        <v>243</v>
      </c>
      <c r="I8" s="17">
        <v>2020</v>
      </c>
      <c r="J8" s="20">
        <v>17666</v>
      </c>
    </row>
    <row r="9" spans="2:10" ht="29.25" customHeight="1" x14ac:dyDescent="0.25">
      <c r="B9" s="241" t="s">
        <v>244</v>
      </c>
      <c r="C9" s="239">
        <v>210</v>
      </c>
      <c r="I9" s="17">
        <v>2021</v>
      </c>
      <c r="J9" s="20">
        <v>20222</v>
      </c>
    </row>
    <row r="10" spans="2:10" ht="29.25" customHeight="1" thickBot="1" x14ac:dyDescent="0.3">
      <c r="B10" s="242" t="s">
        <v>245</v>
      </c>
      <c r="C10" s="243">
        <v>14265</v>
      </c>
      <c r="I10" s="17">
        <v>2022</v>
      </c>
      <c r="J10" s="20">
        <v>20883</v>
      </c>
    </row>
    <row r="11" spans="2:10" ht="15.75" thickBot="1" x14ac:dyDescent="0.3">
      <c r="B11" s="244" t="s">
        <v>102</v>
      </c>
      <c r="C11" s="69">
        <f>SUM(C6:C10)</f>
        <v>25214</v>
      </c>
      <c r="I11" s="17">
        <v>2023</v>
      </c>
      <c r="J11" s="20">
        <v>23115</v>
      </c>
    </row>
    <row r="12" spans="2:10" ht="15.75" thickBot="1" x14ac:dyDescent="0.3">
      <c r="I12" s="18">
        <v>2024</v>
      </c>
      <c r="J12" s="21">
        <v>25214</v>
      </c>
    </row>
    <row r="13" spans="2:10" x14ac:dyDescent="0.25">
      <c r="B13" t="s">
        <v>246</v>
      </c>
    </row>
    <row r="15" spans="2:10" ht="15.75" thickBot="1" x14ac:dyDescent="0.3"/>
    <row r="16" spans="2:10" ht="16.5" thickBot="1" x14ac:dyDescent="0.3">
      <c r="B16" s="245" t="s">
        <v>247</v>
      </c>
    </row>
    <row r="17" spans="2:3" ht="15.75" thickBot="1" x14ac:dyDescent="0.3">
      <c r="B17" s="234"/>
      <c r="C17" s="235" t="s">
        <v>4</v>
      </c>
    </row>
    <row r="18" spans="2:3" x14ac:dyDescent="0.25">
      <c r="B18" s="236" t="s">
        <v>239</v>
      </c>
      <c r="C18" s="237">
        <v>8034</v>
      </c>
    </row>
    <row r="19" spans="2:3" x14ac:dyDescent="0.25">
      <c r="B19" s="238" t="s">
        <v>241</v>
      </c>
      <c r="C19" s="239">
        <v>424</v>
      </c>
    </row>
    <row r="20" spans="2:3" ht="25.5" x14ac:dyDescent="0.25">
      <c r="B20" s="240" t="s">
        <v>242</v>
      </c>
      <c r="C20" s="239">
        <v>1267</v>
      </c>
    </row>
    <row r="21" spans="2:3" ht="24.75" x14ac:dyDescent="0.25">
      <c r="B21" s="241" t="s">
        <v>244</v>
      </c>
      <c r="C21" s="239">
        <v>227</v>
      </c>
    </row>
    <row r="22" spans="2:3" ht="15.75" thickBot="1" x14ac:dyDescent="0.3">
      <c r="B22" s="242" t="s">
        <v>245</v>
      </c>
      <c r="C22" s="243">
        <v>13163</v>
      </c>
    </row>
    <row r="23" spans="2:3" ht="15.75" thickBot="1" x14ac:dyDescent="0.3">
      <c r="B23" s="244" t="s">
        <v>102</v>
      </c>
      <c r="C23" s="69">
        <f>SUM(C18:C22)</f>
        <v>23115</v>
      </c>
    </row>
    <row r="27" spans="2:3" ht="15.75" thickBot="1" x14ac:dyDescent="0.3"/>
    <row r="28" spans="2:3" ht="16.5" thickBot="1" x14ac:dyDescent="0.3">
      <c r="B28" s="245" t="s">
        <v>248</v>
      </c>
    </row>
    <row r="29" spans="2:3" ht="15.75" thickBot="1" x14ac:dyDescent="0.3">
      <c r="B29" s="234"/>
      <c r="C29" s="235" t="s">
        <v>4</v>
      </c>
    </row>
    <row r="30" spans="2:3" x14ac:dyDescent="0.25">
      <c r="B30" s="236" t="s">
        <v>239</v>
      </c>
      <c r="C30" s="237">
        <v>8242</v>
      </c>
    </row>
    <row r="31" spans="2:3" x14ac:dyDescent="0.25">
      <c r="B31" s="238" t="s">
        <v>241</v>
      </c>
      <c r="C31" s="239">
        <v>110</v>
      </c>
    </row>
    <row r="32" spans="2:3" ht="25.5" x14ac:dyDescent="0.25">
      <c r="B32" s="240" t="s">
        <v>242</v>
      </c>
      <c r="C32" s="239">
        <v>970</v>
      </c>
    </row>
    <row r="33" spans="2:3" ht="24.75" x14ac:dyDescent="0.25">
      <c r="B33" s="241" t="s">
        <v>244</v>
      </c>
      <c r="C33" s="239">
        <v>329</v>
      </c>
    </row>
    <row r="34" spans="2:3" ht="15.75" thickBot="1" x14ac:dyDescent="0.3">
      <c r="B34" s="242" t="s">
        <v>245</v>
      </c>
      <c r="C34" s="243">
        <v>11232</v>
      </c>
    </row>
    <row r="35" spans="2:3" ht="15.75" thickBot="1" x14ac:dyDescent="0.3">
      <c r="B35" s="244" t="s">
        <v>102</v>
      </c>
      <c r="C35" s="69">
        <f>SUM(C30:C34)</f>
        <v>20883</v>
      </c>
    </row>
    <row r="37" spans="2:3" x14ac:dyDescent="0.25">
      <c r="B37" s="246" t="s">
        <v>249</v>
      </c>
    </row>
    <row r="38" spans="2:3" x14ac:dyDescent="0.25">
      <c r="B38" s="247"/>
    </row>
    <row r="39" spans="2:3" ht="15.75" thickBot="1" x14ac:dyDescent="0.3">
      <c r="B39" s="246"/>
    </row>
    <row r="40" spans="2:3" ht="15.75" thickBot="1" x14ac:dyDescent="0.3">
      <c r="B40" s="248" t="s">
        <v>250</v>
      </c>
    </row>
    <row r="41" spans="2:3" ht="15.75" thickBot="1" x14ac:dyDescent="0.3">
      <c r="B41" s="234"/>
      <c r="C41" s="249" t="s">
        <v>159</v>
      </c>
    </row>
    <row r="42" spans="2:3" ht="15.75" thickBot="1" x14ac:dyDescent="0.3">
      <c r="B42" s="250" t="s">
        <v>239</v>
      </c>
      <c r="C42" s="251">
        <v>8569</v>
      </c>
    </row>
    <row r="43" spans="2:3" ht="15.75" thickBot="1" x14ac:dyDescent="0.3">
      <c r="B43" s="252" t="s">
        <v>241</v>
      </c>
      <c r="C43" s="251">
        <v>100</v>
      </c>
    </row>
    <row r="44" spans="2:3" ht="26.25" thickBot="1" x14ac:dyDescent="0.3">
      <c r="B44" s="252" t="s">
        <v>242</v>
      </c>
      <c r="C44" s="251">
        <v>738</v>
      </c>
    </row>
    <row r="45" spans="2:3" ht="24.75" x14ac:dyDescent="0.25">
      <c r="B45" s="253" t="s">
        <v>251</v>
      </c>
      <c r="C45" s="254">
        <v>219</v>
      </c>
    </row>
    <row r="46" spans="2:3" ht="15.75" thickBot="1" x14ac:dyDescent="0.3">
      <c r="B46" s="242" t="s">
        <v>245</v>
      </c>
      <c r="C46" s="254">
        <v>10596</v>
      </c>
    </row>
    <row r="47" spans="2:3" ht="15.75" thickBot="1" x14ac:dyDescent="0.3">
      <c r="B47" s="255" t="s">
        <v>102</v>
      </c>
      <c r="C47" s="256">
        <f>SUM(C42:C46)</f>
        <v>20222</v>
      </c>
    </row>
    <row r="48" spans="2:3" ht="15.75" thickBot="1" x14ac:dyDescent="0.3"/>
    <row r="49" spans="2:3" ht="15.75" thickBot="1" x14ac:dyDescent="0.3">
      <c r="B49" s="248" t="s">
        <v>252</v>
      </c>
    </row>
    <row r="50" spans="2:3" ht="15.75" thickBot="1" x14ac:dyDescent="0.3">
      <c r="B50" s="234"/>
      <c r="C50" s="249" t="s">
        <v>159</v>
      </c>
    </row>
    <row r="51" spans="2:3" ht="15.75" thickBot="1" x14ac:dyDescent="0.3">
      <c r="B51" s="250" t="s">
        <v>239</v>
      </c>
      <c r="C51" s="251">
        <v>7581</v>
      </c>
    </row>
    <row r="52" spans="2:3" ht="15.75" thickBot="1" x14ac:dyDescent="0.3">
      <c r="B52" s="252" t="s">
        <v>241</v>
      </c>
      <c r="C52" s="251"/>
    </row>
    <row r="53" spans="2:3" ht="26.25" thickBot="1" x14ac:dyDescent="0.3">
      <c r="B53" s="252" t="s">
        <v>242</v>
      </c>
      <c r="C53" s="251">
        <v>787</v>
      </c>
    </row>
    <row r="54" spans="2:3" ht="24.75" x14ac:dyDescent="0.25">
      <c r="B54" s="253" t="s">
        <v>251</v>
      </c>
      <c r="C54" s="254">
        <v>70</v>
      </c>
    </row>
    <row r="55" spans="2:3" ht="15.75" thickBot="1" x14ac:dyDescent="0.3">
      <c r="B55" s="242" t="s">
        <v>245</v>
      </c>
      <c r="C55" s="254">
        <v>9228</v>
      </c>
    </row>
    <row r="56" spans="2:3" ht="15.75" thickBot="1" x14ac:dyDescent="0.3">
      <c r="B56" s="255" t="s">
        <v>102</v>
      </c>
      <c r="C56" s="256">
        <f>SUM(C51:C55)</f>
        <v>17666</v>
      </c>
    </row>
    <row r="57" spans="2:3" ht="15.75" thickBot="1" x14ac:dyDescent="0.3"/>
    <row r="58" spans="2:3" ht="15.75" thickBot="1" x14ac:dyDescent="0.3">
      <c r="B58" s="248" t="s">
        <v>253</v>
      </c>
    </row>
    <row r="59" spans="2:3" ht="15.75" thickBot="1" x14ac:dyDescent="0.3">
      <c r="B59" s="234"/>
      <c r="C59" s="249" t="s">
        <v>159</v>
      </c>
    </row>
    <row r="60" spans="2:3" ht="15.75" thickBot="1" x14ac:dyDescent="0.3">
      <c r="B60" s="250" t="s">
        <v>239</v>
      </c>
      <c r="C60" s="251">
        <v>1122</v>
      </c>
    </row>
    <row r="61" spans="2:3" ht="15.75" thickBot="1" x14ac:dyDescent="0.3">
      <c r="B61" s="252" t="s">
        <v>241</v>
      </c>
      <c r="C61" s="251"/>
    </row>
    <row r="62" spans="2:3" ht="26.25" thickBot="1" x14ac:dyDescent="0.3">
      <c r="B62" s="252" t="s">
        <v>242</v>
      </c>
      <c r="C62" s="251">
        <v>77</v>
      </c>
    </row>
    <row r="63" spans="2:3" ht="24.75" x14ac:dyDescent="0.25">
      <c r="B63" s="253" t="s">
        <v>251</v>
      </c>
      <c r="C63" s="254">
        <v>99</v>
      </c>
    </row>
    <row r="64" spans="2:3" ht="15.75" thickBot="1" x14ac:dyDescent="0.3">
      <c r="B64" s="242" t="s">
        <v>245</v>
      </c>
      <c r="C64" s="254">
        <v>1426</v>
      </c>
    </row>
    <row r="65" spans="2:3" ht="15.75" thickBot="1" x14ac:dyDescent="0.3">
      <c r="B65" s="255" t="s">
        <v>102</v>
      </c>
      <c r="C65" s="256">
        <f>SUM(C60:C64)</f>
        <v>2724</v>
      </c>
    </row>
    <row r="67" spans="2:3" ht="15.75" thickBot="1" x14ac:dyDescent="0.3"/>
    <row r="68" spans="2:3" ht="15.75" thickBot="1" x14ac:dyDescent="0.3">
      <c r="B68" s="248" t="s">
        <v>254</v>
      </c>
    </row>
    <row r="69" spans="2:3" ht="15.75" thickBot="1" x14ac:dyDescent="0.3">
      <c r="B69" s="234"/>
      <c r="C69" s="249" t="s">
        <v>159</v>
      </c>
    </row>
    <row r="70" spans="2:3" ht="15.75" thickBot="1" x14ac:dyDescent="0.3">
      <c r="B70" s="250" t="s">
        <v>239</v>
      </c>
      <c r="C70" s="251">
        <v>881</v>
      </c>
    </row>
    <row r="71" spans="2:3" ht="15.75" thickBot="1" x14ac:dyDescent="0.3">
      <c r="B71" s="252" t="s">
        <v>241</v>
      </c>
      <c r="C71" s="251"/>
    </row>
    <row r="72" spans="2:3" ht="26.25" thickBot="1" x14ac:dyDescent="0.3">
      <c r="B72" s="252" t="s">
        <v>242</v>
      </c>
      <c r="C72" s="251">
        <v>123</v>
      </c>
    </row>
    <row r="73" spans="2:3" ht="24.75" x14ac:dyDescent="0.25">
      <c r="B73" s="253" t="s">
        <v>251</v>
      </c>
      <c r="C73" s="254">
        <v>124</v>
      </c>
    </row>
    <row r="74" spans="2:3" ht="15.75" thickBot="1" x14ac:dyDescent="0.3">
      <c r="B74" s="242" t="s">
        <v>245</v>
      </c>
      <c r="C74" s="254">
        <v>938</v>
      </c>
    </row>
    <row r="75" spans="2:3" ht="15.75" thickBot="1" x14ac:dyDescent="0.3">
      <c r="B75" s="255" t="s">
        <v>102</v>
      </c>
      <c r="C75" s="256">
        <f>SUM(C70:C74)</f>
        <v>2066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Canals atenció </vt:lpstr>
      <vt:lpstr>Comparativa canals presencials </vt:lpstr>
      <vt:lpstr>Tipus tràmits presencials</vt:lpstr>
      <vt:lpstr>Presencial per hores</vt:lpstr>
      <vt:lpstr>Presencial per mesos</vt:lpstr>
      <vt:lpstr>Presencial per tràmits</vt:lpstr>
      <vt:lpstr>Atenció Telefònica</vt:lpstr>
      <vt:lpstr>Temàtica ATelef</vt:lpstr>
      <vt:lpstr>Telemàtic</vt:lpstr>
      <vt:lpstr>Registre electrònic</vt:lpstr>
      <vt:lpstr>Seu electrònica</vt:lpstr>
      <vt:lpstr>Whatsapp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Halimatou Diallo Mares</dc:creator>
  <cp:lastModifiedBy>Halimatou Diallo Mares</cp:lastModifiedBy>
  <dcterms:created xsi:type="dcterms:W3CDTF">2025-01-30T16:51:16Z</dcterms:created>
  <dcterms:modified xsi:type="dcterms:W3CDTF">2025-02-13T16:12:17Z</dcterms:modified>
</cp:coreProperties>
</file>